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opravy na toku - ..." sheetId="2" r:id="rId2"/>
    <sheet name="SO-02 - opravy na toku - ..." sheetId="3" r:id="rId3"/>
    <sheet name="VON - vedlejší a ostatní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'SO-01 - opravy na toku - ...'!$C$120:$K$159</definedName>
    <definedName name="_xlnm.Print_Area" localSheetId="1">'SO-01 - opravy na toku - ...'!$C$4:$J$76,'SO-01 - opravy na toku - ...'!$C$82:$J$102,'SO-01 - opravy na toku - ...'!$C$108:$K$159</definedName>
    <definedName name="_xlnm.Print_Titles" localSheetId="1">'SO-01 - opravy na toku - ...'!$120:$120</definedName>
    <definedName name="_xlnm._FilterDatabase" localSheetId="2" hidden="1">'SO-02 - opravy na toku - ...'!$C$119:$K$187</definedName>
    <definedName name="_xlnm.Print_Area" localSheetId="2">'SO-02 - opravy na toku - ...'!$C$4:$J$76,'SO-02 - opravy na toku - ...'!$C$82:$J$101,'SO-02 - opravy na toku - ...'!$C$107:$K$187</definedName>
    <definedName name="_xlnm.Print_Titles" localSheetId="2">'SO-02 - opravy na toku - ...'!$119:$119</definedName>
    <definedName name="_xlnm._FilterDatabase" localSheetId="3" hidden="1">'VON - vedlejší a ostatní ...'!$C$122:$K$144</definedName>
    <definedName name="_xlnm.Print_Area" localSheetId="3">'VON - vedlejší a ostatní ...'!$C$4:$J$76,'VON - vedlejší a ostatní ...'!$C$82:$J$104,'VON - vedlejší a ostatní ...'!$C$110:$K$144</definedName>
    <definedName name="_xlnm.Print_Titles" localSheetId="3">'VON - vedlejší a ostatní ...'!$122:$122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BI126"/>
  <c r="BH126"/>
  <c r="BG126"/>
  <c r="BF126"/>
  <c r="T126"/>
  <c r="T125"/>
  <c r="R126"/>
  <c r="R125"/>
  <c r="P126"/>
  <c r="P125"/>
  <c r="J120"/>
  <c r="J119"/>
  <c r="F117"/>
  <c r="E115"/>
  <c r="J92"/>
  <c r="J91"/>
  <c r="F89"/>
  <c r="E87"/>
  <c r="J18"/>
  <c r="E18"/>
  <c r="F120"/>
  <c r="J17"/>
  <c r="J15"/>
  <c r="E15"/>
  <c r="F91"/>
  <c r="J14"/>
  <c r="J12"/>
  <c r="J89"/>
  <c r="E7"/>
  <c r="E113"/>
  <c i="3" r="J37"/>
  <c r="J36"/>
  <c i="1" r="AY96"/>
  <c i="3" r="J35"/>
  <c i="1" r="AX96"/>
  <c i="3" r="BI187"/>
  <c r="BH187"/>
  <c r="BG187"/>
  <c r="BF187"/>
  <c r="T187"/>
  <c r="T186"/>
  <c r="R187"/>
  <c r="R186"/>
  <c r="P187"/>
  <c r="P186"/>
  <c r="BI176"/>
  <c r="BH176"/>
  <c r="BG176"/>
  <c r="BF176"/>
  <c r="T176"/>
  <c r="R176"/>
  <c r="P176"/>
  <c r="BI172"/>
  <c r="BH172"/>
  <c r="BG172"/>
  <c r="BF172"/>
  <c r="T172"/>
  <c r="R172"/>
  <c r="P172"/>
  <c r="BI151"/>
  <c r="BH151"/>
  <c r="BG151"/>
  <c r="BF151"/>
  <c r="T151"/>
  <c r="R151"/>
  <c r="P151"/>
  <c r="BI141"/>
  <c r="BH141"/>
  <c r="BG141"/>
  <c r="BF141"/>
  <c r="T141"/>
  <c r="R141"/>
  <c r="P141"/>
  <c r="BI131"/>
  <c r="BH131"/>
  <c r="BG131"/>
  <c r="BF131"/>
  <c r="T131"/>
  <c r="R131"/>
  <c r="P131"/>
  <c r="BI130"/>
  <c r="BH130"/>
  <c r="BG130"/>
  <c r="BF130"/>
  <c r="T130"/>
  <c r="R130"/>
  <c r="P130"/>
  <c r="BI123"/>
  <c r="BH123"/>
  <c r="BG123"/>
  <c r="BF123"/>
  <c r="T123"/>
  <c r="R123"/>
  <c r="P123"/>
  <c r="J117"/>
  <c r="J116"/>
  <c r="F114"/>
  <c r="E112"/>
  <c r="J92"/>
  <c r="J91"/>
  <c r="F89"/>
  <c r="E87"/>
  <c r="J18"/>
  <c r="E18"/>
  <c r="F117"/>
  <c r="J17"/>
  <c r="J15"/>
  <c r="E15"/>
  <c r="F116"/>
  <c r="J14"/>
  <c r="J12"/>
  <c r="J114"/>
  <c r="E7"/>
  <c r="E110"/>
  <c i="2" r="J37"/>
  <c r="J36"/>
  <c i="1" r="AY95"/>
  <c i="2" r="J35"/>
  <c i="1" r="AX95"/>
  <c i="2"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T143"/>
  <c r="R144"/>
  <c r="R143"/>
  <c r="P144"/>
  <c r="P143"/>
  <c r="BI139"/>
  <c r="BH139"/>
  <c r="BG139"/>
  <c r="BF139"/>
  <c r="T139"/>
  <c r="R139"/>
  <c r="P139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4"/>
  <c r="BH124"/>
  <c r="BG124"/>
  <c r="BF124"/>
  <c r="T124"/>
  <c r="R124"/>
  <c r="P124"/>
  <c r="J118"/>
  <c r="J117"/>
  <c r="F115"/>
  <c r="E113"/>
  <c r="J92"/>
  <c r="J91"/>
  <c r="F89"/>
  <c r="E87"/>
  <c r="J18"/>
  <c r="E18"/>
  <c r="F118"/>
  <c r="J17"/>
  <c r="J15"/>
  <c r="E15"/>
  <c r="F117"/>
  <c r="J14"/>
  <c r="J12"/>
  <c r="J115"/>
  <c r="E7"/>
  <c r="E111"/>
  <c i="1" r="L90"/>
  <c r="AM90"/>
  <c r="AM89"/>
  <c r="L89"/>
  <c r="AM87"/>
  <c r="L87"/>
  <c r="L85"/>
  <c r="L84"/>
  <c i="2" r="J134"/>
  <c r="BK129"/>
  <c r="BK134"/>
  <c r="BK139"/>
  <c i="3" r="J172"/>
  <c r="J187"/>
  <c i="4" r="BK141"/>
  <c r="BK139"/>
  <c i="2" r="BK157"/>
  <c r="J130"/>
  <c r="BK149"/>
  <c r="J149"/>
  <c r="BK144"/>
  <c i="3" r="J151"/>
  <c r="J141"/>
  <c r="BK172"/>
  <c i="4" r="BK133"/>
  <c r="BK143"/>
  <c r="J133"/>
  <c i="2" r="J157"/>
  <c r="J133"/>
  <c r="J152"/>
  <c r="J144"/>
  <c i="3" r="BK141"/>
  <c r="J130"/>
  <c r="BK130"/>
  <c r="BK176"/>
  <c i="4" r="J131"/>
  <c r="J136"/>
  <c r="J128"/>
  <c i="2" r="BK155"/>
  <c r="BK124"/>
  <c i="1" r="AS94"/>
  <c i="3" r="J123"/>
  <c r="BK187"/>
  <c i="4" r="BK136"/>
  <c i="2" r="J155"/>
  <c r="BK130"/>
  <c r="J124"/>
  <c r="BK152"/>
  <c r="J159"/>
  <c i="3" r="BK131"/>
  <c r="BK123"/>
  <c i="4" r="J141"/>
  <c r="BK126"/>
  <c r="J143"/>
  <c r="BK131"/>
  <c i="2" r="BK133"/>
  <c r="J129"/>
  <c r="J139"/>
  <c r="BK159"/>
  <c i="3" r="J131"/>
  <c r="BK151"/>
  <c r="J176"/>
  <c i="4" r="BK128"/>
  <c r="J139"/>
  <c r="J126"/>
  <c i="2" l="1" r="R148"/>
  <c i="3" r="P122"/>
  <c r="P121"/>
  <c r="P120"/>
  <c i="1" r="AU96"/>
  <c i="3" r="R122"/>
  <c r="P150"/>
  <c i="2" r="R123"/>
  <c r="BK148"/>
  <c r="J148"/>
  <c r="J100"/>
  <c i="3" r="BK122"/>
  <c r="J122"/>
  <c r="J98"/>
  <c r="T122"/>
  <c r="R150"/>
  <c r="R121"/>
  <c r="R120"/>
  <c i="2" r="P123"/>
  <c i="3" r="BK150"/>
  <c r="J150"/>
  <c r="J99"/>
  <c r="T150"/>
  <c i="4" r="R130"/>
  <c r="R124"/>
  <c r="R123"/>
  <c i="2" r="T123"/>
  <c r="T122"/>
  <c r="T121"/>
  <c r="T148"/>
  <c i="4" r="P130"/>
  <c r="P124"/>
  <c r="P123"/>
  <c i="1" r="AU97"/>
  <c i="2" r="BK123"/>
  <c r="J123"/>
  <c r="J98"/>
  <c r="P148"/>
  <c i="4" r="BK130"/>
  <c r="J130"/>
  <c r="J100"/>
  <c r="T130"/>
  <c r="T124"/>
  <c r="T123"/>
  <c r="BK140"/>
  <c r="J140"/>
  <c r="J103"/>
  <c r="P140"/>
  <c r="R140"/>
  <c r="T140"/>
  <c i="2" r="BK143"/>
  <c r="J143"/>
  <c r="J99"/>
  <c i="3" r="BK186"/>
  <c r="J186"/>
  <c r="J100"/>
  <c i="2" r="BK158"/>
  <c r="J158"/>
  <c r="J101"/>
  <c i="4" r="BK127"/>
  <c r="J127"/>
  <c r="J99"/>
  <c r="BK125"/>
  <c r="J125"/>
  <c r="J98"/>
  <c r="BK135"/>
  <c r="J135"/>
  <c r="J101"/>
  <c r="BK138"/>
  <c r="J138"/>
  <c r="J102"/>
  <c r="E85"/>
  <c r="F119"/>
  <c r="BE128"/>
  <c r="F92"/>
  <c r="BE126"/>
  <c r="BE136"/>
  <c i="3" r="BK121"/>
  <c r="J121"/>
  <c r="J97"/>
  <c i="4" r="BE143"/>
  <c r="J117"/>
  <c r="BE131"/>
  <c r="BE133"/>
  <c r="BE139"/>
  <c r="BE141"/>
  <c i="3" r="F91"/>
  <c r="BE187"/>
  <c r="F92"/>
  <c r="BE131"/>
  <c r="E85"/>
  <c r="J89"/>
  <c r="BE123"/>
  <c r="BE151"/>
  <c r="BE172"/>
  <c r="BE141"/>
  <c r="BE176"/>
  <c r="BE130"/>
  <c i="2" r="BE139"/>
  <c r="BE144"/>
  <c r="BE149"/>
  <c r="BE134"/>
  <c r="BE152"/>
  <c r="BE159"/>
  <c r="E85"/>
  <c r="J89"/>
  <c r="F91"/>
  <c r="F92"/>
  <c r="BE124"/>
  <c r="BE129"/>
  <c r="BE130"/>
  <c r="BE133"/>
  <c r="BE155"/>
  <c r="BE157"/>
  <c i="4" r="J34"/>
  <c i="1" r="AW97"/>
  <c i="4" r="F36"/>
  <c i="1" r="BC97"/>
  <c i="2" r="F37"/>
  <c i="1" r="BD95"/>
  <c i="2" r="F34"/>
  <c i="1" r="BA95"/>
  <c i="3" r="J34"/>
  <c i="1" r="AW96"/>
  <c i="2" r="F35"/>
  <c i="1" r="BB95"/>
  <c i="3" r="F37"/>
  <c i="1" r="BD96"/>
  <c i="3" r="F35"/>
  <c i="1" r="BB96"/>
  <c i="4" r="F34"/>
  <c i="1" r="BA97"/>
  <c i="4" r="F35"/>
  <c i="1" r="BB97"/>
  <c i="4" r="F37"/>
  <c i="1" r="BD97"/>
  <c i="2" r="F36"/>
  <c i="1" r="BC95"/>
  <c i="2" r="J34"/>
  <c i="1" r="AW95"/>
  <c i="3" r="F34"/>
  <c i="1" r="BA96"/>
  <c i="3" r="F36"/>
  <c i="1" r="BC96"/>
  <c i="2" l="1" r="P122"/>
  <c r="P121"/>
  <c i="1" r="AU95"/>
  <c i="3" r="T121"/>
  <c r="T120"/>
  <c i="2" r="R122"/>
  <c r="R121"/>
  <c r="BK122"/>
  <c r="J122"/>
  <c r="J97"/>
  <c i="4" r="BK124"/>
  <c r="J124"/>
  <c r="J97"/>
  <c i="3" r="BK120"/>
  <c r="J120"/>
  <c i="1" r="AU94"/>
  <c i="2" r="F33"/>
  <c i="1" r="AZ95"/>
  <c i="3" r="J30"/>
  <c i="1" r="AG96"/>
  <c i="4" r="F33"/>
  <c i="1" r="AZ97"/>
  <c r="BC94"/>
  <c r="W32"/>
  <c i="3" r="J33"/>
  <c i="1" r="AV96"/>
  <c r="AT96"/>
  <c i="4" r="J33"/>
  <c i="1" r="AV97"/>
  <c r="AT97"/>
  <c i="3" r="F33"/>
  <c i="1" r="AZ96"/>
  <c r="BA94"/>
  <c r="W30"/>
  <c i="2" r="J33"/>
  <c i="1" r="AV95"/>
  <c r="AT95"/>
  <c r="BB94"/>
  <c r="AX94"/>
  <c r="BD94"/>
  <c r="W33"/>
  <c i="2" l="1" r="BK121"/>
  <c r="J121"/>
  <c i="4" r="BK123"/>
  <c r="J123"/>
  <c r="J96"/>
  <c i="1" r="AN96"/>
  <c i="3" r="J96"/>
  <c r="J39"/>
  <c i="2" r="J30"/>
  <c i="1" r="AG95"/>
  <c r="W31"/>
  <c r="AW94"/>
  <c r="AK30"/>
  <c r="AZ94"/>
  <c r="W29"/>
  <c r="AY94"/>
  <c i="2" l="1" r="J39"/>
  <c r="J96"/>
  <c i="1" r="AN95"/>
  <c i="4" r="J30"/>
  <c i="1" r="AG97"/>
  <c r="AV94"/>
  <c r="AK29"/>
  <c i="4" l="1" r="J39"/>
  <c i="1" r="AG94"/>
  <c r="AK26"/>
  <c r="AN97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<sst xmlns="http://schemas.openxmlformats.org/spreadsheetml/2006/main">
  <si>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</si>
  <si>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</si>
  <si>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</si>
  <si>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</si>
  <si>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</si>
  <si>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{b0c47a8d-2262-4a8c-a580-7253ac5bdab4}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</si>
  <si>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</si>
  <si>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</si>
  <si>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</si>
  <si>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</si>
  <si>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</si>
  <si>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</si>
  <si>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</si>
  <si>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</si>
  <si>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10/23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</si>
  <si>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</si>
  <si>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</si>
  <si>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Bělé km 23,120 - 23,900 PŠ 2021</t>
  </si>
  <si>
    <t>KSO:</t>
  </si>
  <si>
    <t>CC-CZ:</t>
  </si>
  <si>
    <t>Místo:</t>
  </si>
  <si>
    <t>Bělá pod Pradědem</t>
  </si>
  <si>
    <t>Datum:</t>
  </si>
  <si>
    <t>11. 1. 2024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</si>
  <si>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</si>
  <si>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</si>
  <si>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</si>
  <si>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</si>
  <si>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</si>
  <si>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</si>
  <si>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</si>
  <si>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Jiří Skalník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</si>
  <si>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</si>
  <si>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</si>
  <si>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</si>
  <si>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</si>
  <si>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</si>
  <si>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</si>
  <si>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</si>
  <si>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</si>
  <si>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</si>
  <si>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</si>
  <si>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</si>
  <si>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</si>
  <si>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</si>
  <si>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</si>
  <si>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</si>
  <si>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</si>
  <si>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</si>
  <si>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</si>
  <si>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</si>
  <si>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</si>
  <si>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</si>
  <si>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</si>
  <si>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</si>
  <si>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</si>
  <si>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</si>
  <si>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</si>
  <si>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</si>
  <si>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</si>
  <si>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</si>
  <si>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</si>
  <si>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</si>
  <si>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</si>
  <si>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</si>
  <si>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</si>
  <si>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</si>
  <si>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</si>
  <si>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</si>
  <si>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</si>
  <si>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</si>
  <si>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</si>
  <si>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</si>
  <si>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</si>
  <si>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</si>
  <si>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</si>
  <si>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</si>
  <si>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</si>
  <si>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</si>
  <si>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</si>
  <si>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</si>
  <si>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opravy na toku - oprava patky</t>
  </si>
  <si>
    <t>STA</t>
  </si>
  <si>
    <t>1</t>
  </si>
  <si>
    <t>{0167b9f9-d23d-4795-ab75-d086e3338c15}</t>
  </si>
  <si>
    <t>2</t>
  </si>
  <si>
    <t>SO-02</t>
  </si>
  <si>
    <t>opravy na toku - sanace výmolů</t>
  </si>
  <si>
    <t>{04f59b35-b488-4d2f-b93f-cd826ec23582}</t>
  </si>
  <si>
    <t>VON</t>
  </si>
  <si>
    <t>vedlejší a ostatní náklady</t>
  </si>
  <si>
    <t>{f2b99eac-9566-48ea-96c8-7667b56cc89c}</t>
  </si>
  <si>
    <t>KRYCÍ LIST SOUPISU PRACÍ</t>
  </si>
  <si>
    <t>Objekt:</t>
  </si>
  <si>
    <t>SO-01 - opravy na toku - oprava patky</t>
  </si>
  <si>
    <t>21524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</si>
  <si>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</si>
  <si>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</si>
  <si>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</si>
  <si>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</si>
  <si>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</si>
  <si>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</si>
  <si>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</si>
  <si>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</si>
  <si>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</si>
  <si>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</si>
  <si>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</si>
  <si>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</si>
  <si>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</si>
  <si>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</si>
  <si>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</si>
  <si>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</si>
  <si>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</si>
  <si>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</si>
  <si>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</si>
  <si>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</si>
  <si>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</si>
  <si>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</si>
  <si>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</si>
  <si>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</si>
  <si>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</si>
  <si>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</si>
  <si>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</si>
  <si>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</si>
  <si>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114203104</t>
  </si>
  <si>
    <t>Rozebrání dlažeb nebo záhozů s naložením na dopravní prostředek záhozů, rovnanin a soustřeďovacích staveb provedených na sucho</t>
  </si>
  <si>
    <t>m3</t>
  </si>
  <si>
    <t>CS ÚRS 2024 01</t>
  </si>
  <si>
    <t>4</t>
  </si>
  <si>
    <t>-712031651</t>
  </si>
  <si>
    <t>P</t>
  </si>
  <si>
    <t>Poznámka k položce:_x000d_
kámen se znovu použije = bez suti</t>
  </si>
  <si>
    <t>VV</t>
  </si>
  <si>
    <t>LB poškozená patka</t>
  </si>
  <si>
    <t>0,6 * 0,8 * 82</t>
  </si>
  <si>
    <t>Součet</t>
  </si>
  <si>
    <t>114203201</t>
  </si>
  <si>
    <t>Očištění lomového kamene nebo betonových tvárnic získaných při rozebrání dlažeb, záhozů, rovnanin a soustřeďovacích staveb od hlíny nebo písku</t>
  </si>
  <si>
    <t>1064000149</t>
  </si>
  <si>
    <t>3</t>
  </si>
  <si>
    <t>115101201</t>
  </si>
  <si>
    <t>Čerpání vody na dopravní výšku do 10 m s uvažovaným průměrným přítokem do 500 l/min</t>
  </si>
  <si>
    <t>hod</t>
  </si>
  <si>
    <t>1897815925</t>
  </si>
  <si>
    <t>30 dní á 12 hod</t>
  </si>
  <si>
    <t>30 * 12</t>
  </si>
  <si>
    <t>115101301</t>
  </si>
  <si>
    <t>Pohotovost záložní čerpací soupravy pro dopravní výšku do 10 m s uvažovaným průměrným přítokem do 500 l/min</t>
  </si>
  <si>
    <t>den</t>
  </si>
  <si>
    <t>-1961147452</t>
  </si>
  <si>
    <t>5</t>
  </si>
  <si>
    <t>132251401</t>
  </si>
  <si>
    <t>Hloubení rýh pod vodou strojně v hloubce do 5 m pod projektem stanovenou pracovní hladinou vody, pro nábřežní zdi, patky, záhozy, prahy, podélné a příčné zpevnění atd. pod obrysem výkopu množství do 1 000 m3 v hornině třídy těžitelnosti I skupiny 3</t>
  </si>
  <si>
    <t>679498599</t>
  </si>
  <si>
    <t>Poznámka k položce:_x000d_
materiál se použije v místě pro doplnění dna</t>
  </si>
  <si>
    <t>pro patku - dle příčných řezů:</t>
  </si>
  <si>
    <t>51,05</t>
  </si>
  <si>
    <t>6</t>
  </si>
  <si>
    <t>153812111</t>
  </si>
  <si>
    <t xml:space="preserve">Trn z betonářské oceli včetně zainjektování  při průměru oceli od 16 do 20 mm, délky přes 0,4 do 3,0 m</t>
  </si>
  <si>
    <t>kus</t>
  </si>
  <si>
    <t>-956733537</t>
  </si>
  <si>
    <t xml:space="preserve">Poznámka k položce:_x000d_
viz Vrty_x000d_
dl.1,6  m</t>
  </si>
  <si>
    <t>74 ks dl. 1,6 m</t>
  </si>
  <si>
    <t>74</t>
  </si>
  <si>
    <t>Zakládání</t>
  </si>
  <si>
    <t>7</t>
  </si>
  <si>
    <t>221211115</t>
  </si>
  <si>
    <t xml:space="preserve">Vrty přenosnými vrtacími kladivy v hloubce 0 až 10 m  průměru přes 13 do 56 mm, do úklonu 90° (úpadně až horizontálně ), v hornině tř. V</t>
  </si>
  <si>
    <t>m</t>
  </si>
  <si>
    <t>-1054988816</t>
  </si>
  <si>
    <t>trny v LB patce:</t>
  </si>
  <si>
    <t xml:space="preserve">3 trny na 1 bm, na 30% délky, hl.  vrtání 0,8 m:</t>
  </si>
  <si>
    <t>3 * 82 * 0,30 * 0,8</t>
  </si>
  <si>
    <t>Svislé a kompletní konstrukce</t>
  </si>
  <si>
    <t>8</t>
  </si>
  <si>
    <t>321212345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</si>
  <si>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včetně dodání kamene z kamene lomařsky upraveného s vyspárováním cementovou maltou, zdiva obkladního</t>
  </si>
  <si>
    <t>1512040593</t>
  </si>
  <si>
    <t xml:space="preserve">Poznámka k položce:_x000d_
vyústění rybochodu_x000d_
</t>
  </si>
  <si>
    <t>0,5</t>
  </si>
  <si>
    <t>9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</si>
  <si>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</si>
  <si>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</si>
  <si>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-621735121</t>
  </si>
  <si>
    <t>LB patka:</t>
  </si>
  <si>
    <t>0,825 * 1,0 * 82</t>
  </si>
  <si>
    <t>10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</si>
  <si>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</si>
  <si>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</si>
  <si>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m2</t>
  </si>
  <si>
    <t>-1404225127</t>
  </si>
  <si>
    <t>1,0 * 82 * 2</t>
  </si>
  <si>
    <t>11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</si>
  <si>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</si>
  <si>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</si>
  <si>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-766593169</t>
  </si>
  <si>
    <t>998</t>
  </si>
  <si>
    <t>Přesun hmot</t>
  </si>
  <si>
    <t>998332011</t>
  </si>
  <si>
    <t>Přesun hmot pro úpravy vodních toků a kanály, hráze rybníků apod. dopravní vzdálenost do 500 m</t>
  </si>
  <si>
    <t>t</t>
  </si>
  <si>
    <t>1342989488</t>
  </si>
  <si>
    <t>SO-02 - opravy na toku - sanace výmolů</t>
  </si>
  <si>
    <t xml:space="preserve">    4 - Vodorovné konstrukce</t>
  </si>
  <si>
    <t>900706105</t>
  </si>
  <si>
    <t>LB poškozená rovnanina km 23,520 - 23,550:</t>
  </si>
  <si>
    <t>0,6 * 2,0 * 30</t>
  </si>
  <si>
    <t>LB poškozená rovnanina km 23,475 - 23,485</t>
  </si>
  <si>
    <t>0,6 * 2,0 * 10</t>
  </si>
  <si>
    <t>2060862702</t>
  </si>
  <si>
    <t>-1450077289</t>
  </si>
  <si>
    <t>"LB:" 16</t>
  </si>
  <si>
    <t>"PB:" 30</t>
  </si>
  <si>
    <t>výhony - 5x:</t>
  </si>
  <si>
    <t>(2,4 * 0,8 * 0,5) * 5</t>
  </si>
  <si>
    <t>prahy - 2x:</t>
  </si>
  <si>
    <t>(4,0 * 7,175 * 0,5) * 2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</si>
  <si>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</si>
  <si>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</si>
  <si>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1795557686</t>
  </si>
  <si>
    <t>Poznámka k položce:_x000d_
rozuhrnutí výkopku z rýhy po dně</t>
  </si>
  <si>
    <t>viz hloubení rýh</t>
  </si>
  <si>
    <t>79,5</t>
  </si>
  <si>
    <t>vývar stupně v km 23,480</t>
  </si>
  <si>
    <t>rozhrnutí nánosů v toku</t>
  </si>
  <si>
    <t>30</t>
  </si>
  <si>
    <t>Vodorovné konstrukce</t>
  </si>
  <si>
    <t>463212111</t>
  </si>
  <si>
    <t>Rovnanina z lomového kamene upraveného, tříděného jakékoliv tloušťky rovnaniny s vyklínováním spár a dutin úlomky kamene</t>
  </si>
  <si>
    <t>-769346002</t>
  </si>
  <si>
    <t>LB předpata - 1 m3/bm:</t>
  </si>
  <si>
    <t>1 * 82</t>
  </si>
  <si>
    <t>PB předpata - 1,5 m3/bm:</t>
  </si>
  <si>
    <t>1,5 * (60 + 50)</t>
  </si>
  <si>
    <t>práh km 23,500</t>
  </si>
  <si>
    <t>7,175 * 4,0 * 1,0</t>
  </si>
  <si>
    <t>7,175 * 3,5 * (0,8+0,3)/2</t>
  </si>
  <si>
    <t>práh km 23,534</t>
  </si>
  <si>
    <t>(2,4 * 0,8 * 0,8) * 5</t>
  </si>
  <si>
    <t>Mezisoučet</t>
  </si>
  <si>
    <t xml:space="preserve">odpočet za použití původního kamane - viz položka Rozebrání záhozů z SO-01 + SO-02; z  80%</t>
  </si>
  <si>
    <t>- 87,360 * 0,8</t>
  </si>
  <si>
    <t>463212111R</t>
  </si>
  <si>
    <t>415839402</t>
  </si>
  <si>
    <t>použití původního kamane - viz položka Rozebrání záhozů z SO-01 + SO-02; z 80%</t>
  </si>
  <si>
    <t>87,360 * 0,8</t>
  </si>
  <si>
    <t>463212191</t>
  </si>
  <si>
    <t>Rovnanina z lomového kamene upraveného, tříděného Příplatek k cenám za vypracování líce</t>
  </si>
  <si>
    <t>-1793494781</t>
  </si>
  <si>
    <t>1,2 * 82</t>
  </si>
  <si>
    <t>PB předpata - 1 m3/bm:</t>
  </si>
  <si>
    <t>1,2 * (60 + 50)</t>
  </si>
  <si>
    <t>2,0 * 30</t>
  </si>
  <si>
    <t>2,0 * 10</t>
  </si>
  <si>
    <t>-1343882091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</si>
  <si>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</si>
  <si>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</si>
  <si>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</si>
  <si>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</si>
  <si>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</si>
  <si>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</si>
  <si>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</si>
  <si>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</si>
  <si>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</si>
  <si>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</si>
  <si>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</si>
  <si>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</si>
  <si>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</si>
  <si>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</si>
  <si>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</si>
  <si>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</si>
  <si>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647649296</t>
  </si>
  <si>
    <t>VRN2</t>
  </si>
  <si>
    <t>Příprava staveniště</t>
  </si>
  <si>
    <t>021203000</t>
  </si>
  <si>
    <t>Příprava staveniště záchranné práce stěhování přírodních hodnot</t>
  </si>
  <si>
    <t>-1138933784</t>
  </si>
  <si>
    <t>Poznámka k položce:_x000d_
slovení a transfer rybí obsádky</t>
  </si>
  <si>
    <t>VRN3</t>
  </si>
  <si>
    <t>Zařízení staveniště</t>
  </si>
  <si>
    <t>030001000</t>
  </si>
  <si>
    <t>276724567</t>
  </si>
  <si>
    <t>Poznámka k položce:_x000d_
vč. norné stěny</t>
  </si>
  <si>
    <t>032403000</t>
  </si>
  <si>
    <t>Provizorní komunikace</t>
  </si>
  <si>
    <t>-1059452067</t>
  </si>
  <si>
    <t>Poznámka k položce:_x000d_
přístup k toku od silnice + úprava terénu po ukončení stavby</t>
  </si>
  <si>
    <t>VRN4</t>
  </si>
  <si>
    <t>Inženýrská činnost</t>
  </si>
  <si>
    <t>045002000</t>
  </si>
  <si>
    <t>Hlavní tituly průvodních činností a nákladů inženýrská činnost kompletační a koordinační činnost</t>
  </si>
  <si>
    <t>2048711399</t>
  </si>
  <si>
    <t>Poznámka k položce:_x000d_
fotodokumentace průběhu stavby</t>
  </si>
  <si>
    <t>VRN7</t>
  </si>
  <si>
    <t>Provozní vlivy</t>
  </si>
  <si>
    <t>072103002</t>
  </si>
  <si>
    <t>Projednání DIO a zajištění DIR komunikace I. třídy</t>
  </si>
  <si>
    <t>KPL</t>
  </si>
  <si>
    <t>-764486941</t>
  </si>
  <si>
    <t>VRN9</t>
  </si>
  <si>
    <t>Ostatní náklady</t>
  </si>
  <si>
    <t>091704000</t>
  </si>
  <si>
    <t>Ostatní náklady související s objektem náklady na údržbu</t>
  </si>
  <si>
    <t>2001055586</t>
  </si>
  <si>
    <t>Poznámka k položce:_x000d_
čištění a údržba komunikací</t>
  </si>
  <si>
    <t>093002000</t>
  </si>
  <si>
    <t>Hlavní tituly průvodních činností a nákladů ostatní náklady havárie, živelné pohromy</t>
  </si>
  <si>
    <t>-1054091380</t>
  </si>
  <si>
    <t xml:space="preserve">Poznámka k položce:_x000d_
Havarijní plán_x000d_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</si>
</sst>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10/23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Úprava Bělé km 23,120 - 23,900 PŠ 2021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Bělá pod Pradědem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11. 1. 2024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Jiří Skalník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Jiří Skalník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'SO-01 - opravy na toku - 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'SO-01 - opravy na toku - ...'!P121</f>
        <v>0</v>
      </c>
      <c r="AV95" s="129">
        <f>'SO-01 - opravy na toku - ...'!J33</f>
        <v>0</v>
      </c>
      <c r="AW95" s="129">
        <f>'SO-01 - opravy na toku - ...'!J34</f>
        <v>0</v>
      </c>
      <c r="AX95" s="129">
        <f>'SO-01 - opravy na toku - ...'!J35</f>
        <v>0</v>
      </c>
      <c r="AY95" s="129">
        <f>'SO-01 - opravy na toku - ...'!J36</f>
        <v>0</v>
      </c>
      <c r="AZ95" s="129">
        <f>'SO-01 - opravy na toku - ...'!F33</f>
        <v>0</v>
      </c>
      <c r="BA95" s="129">
        <f>'SO-01 - opravy na toku - ...'!F34</f>
        <v>0</v>
      </c>
      <c r="BB95" s="129">
        <f>'SO-01 - opravy na toku - ...'!F35</f>
        <v>0</v>
      </c>
      <c r="BC95" s="129">
        <f>'SO-01 - opravy na toku - ...'!F36</f>
        <v>0</v>
      </c>
      <c r="BD95" s="131">
        <f>'SO-01 - opravy na toku - 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'SO-02 - opravy na toku -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'SO-02 - opravy na toku - ...'!P120</f>
        <v>0</v>
      </c>
      <c r="AV96" s="129">
        <f>'SO-02 - opravy na toku - ...'!J33</f>
        <v>0</v>
      </c>
      <c r="AW96" s="129">
        <f>'SO-02 - opravy na toku - ...'!J34</f>
        <v>0</v>
      </c>
      <c r="AX96" s="129">
        <f>'SO-02 - opravy na toku - ...'!J35</f>
        <v>0</v>
      </c>
      <c r="AY96" s="129">
        <f>'SO-02 - opravy na toku - ...'!J36</f>
        <v>0</v>
      </c>
      <c r="AZ96" s="129">
        <f>'SO-02 - opravy na toku - ...'!F33</f>
        <v>0</v>
      </c>
      <c r="BA96" s="129">
        <f>'SO-02 - opravy na toku - ...'!F34</f>
        <v>0</v>
      </c>
      <c r="BB96" s="129">
        <f>'SO-02 - opravy na toku - ...'!F35</f>
        <v>0</v>
      </c>
      <c r="BC96" s="129">
        <f>'SO-02 - opravy na toku - ...'!F36</f>
        <v>0</v>
      </c>
      <c r="BD96" s="131">
        <f>'SO-02 - opravy na toku - ...'!F37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'VON - vedlejší a ostatní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89</v>
      </c>
      <c r="AR97" s="127"/>
      <c r="AS97" s="133">
        <v>0</v>
      </c>
      <c r="AT97" s="134">
        <f>ROUND(SUM(AV97:AW97),2)</f>
        <v>0</v>
      </c>
      <c r="AU97" s="135">
        <f>'VON - vedlejší a ostatní ...'!P123</f>
        <v>0</v>
      </c>
      <c r="AV97" s="134">
        <f>'VON - vedlejší a ostatní ...'!J33</f>
        <v>0</v>
      </c>
      <c r="AW97" s="134">
        <f>'VON - vedlejší a ostatní ...'!J34</f>
        <v>0</v>
      </c>
      <c r="AX97" s="134">
        <f>'VON - vedlejší a ostatní ...'!J35</f>
        <v>0</v>
      </c>
      <c r="AY97" s="134">
        <f>'VON - vedlejší a ostatní ...'!J36</f>
        <v>0</v>
      </c>
      <c r="AZ97" s="134">
        <f>'VON - vedlejší a ostatní ...'!F33</f>
        <v>0</v>
      </c>
      <c r="BA97" s="134">
        <f>'VON - vedlejší a ostatní ...'!F34</f>
        <v>0</v>
      </c>
      <c r="BB97" s="134">
        <f>'VON - vedlejší a ostatní ...'!F35</f>
        <v>0</v>
      </c>
      <c r="BC97" s="134">
        <f>'VON - vedlejší a ostatní ...'!F36</f>
        <v>0</v>
      </c>
      <c r="BD97" s="136">
        <f>'VON - vedlejší a ostatní ...'!F37</f>
        <v>0</v>
      </c>
      <c r="BE97" s="7"/>
      <c r="BT97" s="132" t="s">
        <v>83</v>
      </c>
      <c r="BV97" s="132" t="s">
        <v>77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OMc3z6FOUEUKj2Yee9Qucp1m9GsQqcGe1fabyqRh+cTXPK5vnz91zK3tOkiKWBStFjk6jCc8SQK/LqxdtsrhKQ==" hashValue="k/atu/doqsQGc74S3FgCEzuZLFFWpj87DOD03LZ8LADZGsjFfTVd/CGIzA+Ghgi/YfZFLHeb9hj2jQBqZXF7f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-01 - opravy na toku - ...'!C2" display="/"/>
    <hyperlink ref="A96" location="'SO-02 - opravy na toku - ...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Úprava Bělé km 23,120 - 23,900 PŠ 2021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95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ROUND((SUM(BE121:BE159)),  2)</f>
        <v>0</v>
      </c>
      <c r="G33" s="39"/>
      <c r="H33" s="39"/>
      <c r="I33" s="156">
        <v>0.20999999999999999</v>
      </c>
      <c r="J33" s="155">
        <f>ROUND(((SUM(BE121:BE159))*I33),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ROUND((SUM(BF121:BF159)),  2)</f>
        <v>0</v>
      </c>
      <c r="G34" s="39"/>
      <c r="H34" s="39"/>
      <c r="I34" s="156">
        <v>0.12</v>
      </c>
      <c r="J34" s="155">
        <f>ROUND(((SUM(BF121:BF159))*I34),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ROUND((SUM(BG121:BG159)),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ROUND((SUM(BH121:BH159)),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ROUND((SUM(BI121:BI159)),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Úprava Bělé km 23,120 - 23,900 PŠ 2021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SO-01 - opravy na toku - oprava patky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Bělá pod Pradědem</v>
      </c>
      <c r="G89" s="41"/>
      <c r="H89" s="41"/>
      <c r="I89" s="33" t="s">
        <v>22</v>
      </c>
      <c r="J89" s="80" t="str">
        <f>IF(J12="","",J12)</f>
        <v>11. 1. 2024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Jiří Skalník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Jiří Skalník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104</v>
      </c>
      <c r="E100" s="189"/>
      <c r="F100" s="189"/>
      <c r="G100" s="189"/>
      <c r="H100" s="189"/>
      <c r="I100" s="189"/>
      <c r="J100" s="190">
        <f>J148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105</v>
      </c>
      <c r="E101" s="189"/>
      <c r="F101" s="189"/>
      <c r="G101" s="189"/>
      <c r="H101" s="189"/>
      <c r="I101" s="189"/>
      <c r="J101" s="190">
        <f>J158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106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Úprava Bělé km 23,120 - 23,900 PŠ 2021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93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SO-01 - opravy na toku - oprava patky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Bělá pod Pradědem</v>
      </c>
      <c r="G115" s="41"/>
      <c r="H115" s="41"/>
      <c r="I115" s="33" t="s">
        <v>22</v>
      </c>
      <c r="J115" s="80" t="str">
        <f>IF(J12="","",J12)</f>
        <v>11. 1. 2024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30</v>
      </c>
      <c r="J117" s="37" t="str">
        <f>E21</f>
        <v>Ing. Jiří Skalník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Ing. Jiří Skalník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107</v>
      </c>
      <c r="D120" s="195" t="s">
        <v>60</v>
      </c>
      <c r="E120" s="195" t="s">
        <v>56</v>
      </c>
      <c r="F120" s="195" t="s">
        <v>57</v>
      </c>
      <c r="G120" s="195" t="s">
        <v>108</v>
      </c>
      <c r="H120" s="195" t="s">
        <v>109</v>
      </c>
      <c r="I120" s="195" t="s">
        <v>110</v>
      </c>
      <c r="J120" s="195" t="s">
        <v>98</v>
      </c>
      <c r="K120" s="196" t="s">
        <v>111</v>
      </c>
      <c r="L120" s="197"/>
      <c r="M120" s="101" t="s">
        <v>1</v>
      </c>
      <c r="N120" s="102" t="s">
        <v>39</v>
      </c>
      <c r="O120" s="102" t="s">
        <v>112</v>
      </c>
      <c r="P120" s="102" t="s">
        <v>113</v>
      </c>
      <c r="Q120" s="102" t="s">
        <v>114</v>
      </c>
      <c r="R120" s="102" t="s">
        <v>115</v>
      </c>
      <c r="S120" s="102" t="s">
        <v>116</v>
      </c>
      <c r="T120" s="103" t="s">
        <v>117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118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208.8558031</v>
      </c>
      <c r="S121" s="105"/>
      <c r="T121" s="201">
        <f>T122</f>
        <v>71.635199999999998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74</v>
      </c>
      <c r="AU121" s="18" t="s">
        <v>100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74</v>
      </c>
      <c r="E122" s="206" t="s">
        <v>119</v>
      </c>
      <c r="F122" s="206" t="s">
        <v>120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P123+P143+P148+P158</f>
        <v>0</v>
      </c>
      <c r="Q122" s="211"/>
      <c r="R122" s="212">
        <f>R123+R143+R148+R158</f>
        <v>208.8558031</v>
      </c>
      <c r="S122" s="211"/>
      <c r="T122" s="213">
        <f>T123+T143+T148+T158</f>
        <v>71.635199999999998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83</v>
      </c>
      <c r="AT122" s="215" t="s">
        <v>74</v>
      </c>
      <c r="AU122" s="215" t="s">
        <v>75</v>
      </c>
      <c r="AY122" s="214" t="s">
        <v>121</v>
      </c>
      <c r="BK122" s="216">
        <f>BK123+BK143+BK148+BK158</f>
        <v>0</v>
      </c>
    </row>
    <row r="123" s="12" customFormat="1" ht="22.8" customHeight="1">
      <c r="A123" s="12"/>
      <c r="B123" s="203"/>
      <c r="C123" s="204"/>
      <c r="D123" s="205" t="s">
        <v>74</v>
      </c>
      <c r="E123" s="217" t="s">
        <v>83</v>
      </c>
      <c r="F123" s="217" t="s">
        <v>122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SUM(P124:P142)</f>
        <v>0</v>
      </c>
      <c r="Q123" s="211"/>
      <c r="R123" s="212">
        <f>SUM(R124:R142)</f>
        <v>17.023899999999998</v>
      </c>
      <c r="S123" s="211"/>
      <c r="T123" s="213">
        <f>SUM(T124:T142)</f>
        <v>71.635199999999998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83</v>
      </c>
      <c r="AT123" s="215" t="s">
        <v>74</v>
      </c>
      <c r="AU123" s="215" t="s">
        <v>83</v>
      </c>
      <c r="AY123" s="214" t="s">
        <v>121</v>
      </c>
      <c r="BK123" s="216">
        <f>SUM(BK124:BK142)</f>
        <v>0</v>
      </c>
    </row>
    <row r="124" s="2" customFormat="1" ht="37.8" customHeight="1">
      <c r="A124" s="39"/>
      <c r="B124" s="40"/>
      <c r="C124" s="219" t="s">
        <v>83</v>
      </c>
      <c r="D124" s="219" t="s">
        <v>123</v>
      </c>
      <c r="E124" s="220" t="s">
        <v>124</v>
      </c>
      <c r="F124" s="221" t="s">
        <v>125</v>
      </c>
      <c r="G124" s="222" t="s">
        <v>126</v>
      </c>
      <c r="H124" s="223">
        <v>39.359999999999999</v>
      </c>
      <c r="I124" s="224"/>
      <c r="J124" s="225">
        <f>ROUND(I124*H124,2)</f>
        <v>0</v>
      </c>
      <c r="K124" s="221" t="s">
        <v>127</v>
      </c>
      <c r="L124" s="45"/>
      <c r="M124" s="226" t="s">
        <v>1</v>
      </c>
      <c r="N124" s="227" t="s">
        <v>40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1.8200000000000001</v>
      </c>
      <c r="T124" s="229">
        <f>S124*H124</f>
        <v>71.635199999999998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128</v>
      </c>
      <c r="AT124" s="230" t="s">
        <v>123</v>
      </c>
      <c r="AU124" s="230" t="s">
        <v>85</v>
      </c>
      <c r="AY124" s="18" t="s">
        <v>121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83</v>
      </c>
      <c r="BK124" s="231">
        <f>ROUND(I124*H124,2)</f>
        <v>0</v>
      </c>
      <c r="BL124" s="18" t="s">
        <v>128</v>
      </c>
      <c r="BM124" s="230" t="s">
        <v>129</v>
      </c>
    </row>
    <row r="125" s="2" customFormat="1">
      <c r="A125" s="39"/>
      <c r="B125" s="40"/>
      <c r="C125" s="41"/>
      <c r="D125" s="232" t="s">
        <v>130</v>
      </c>
      <c r="E125" s="41"/>
      <c r="F125" s="233" t="s">
        <v>131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130</v>
      </c>
      <c r="AU125" s="18" t="s">
        <v>85</v>
      </c>
    </row>
    <row r="126" s="13" customFormat="1">
      <c r="A126" s="13"/>
      <c r="B126" s="237"/>
      <c r="C126" s="238"/>
      <c r="D126" s="232" t="s">
        <v>132</v>
      </c>
      <c r="E126" s="239" t="s">
        <v>1</v>
      </c>
      <c r="F126" s="240" t="s">
        <v>133</v>
      </c>
      <c r="G126" s="238"/>
      <c r="H126" s="239" t="s">
        <v>1</v>
      </c>
      <c r="I126" s="241"/>
      <c r="J126" s="238"/>
      <c r="K126" s="238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132</v>
      </c>
      <c r="AU126" s="246" t="s">
        <v>85</v>
      </c>
      <c r="AV126" s="13" t="s">
        <v>83</v>
      </c>
      <c r="AW126" s="13" t="s">
        <v>32</v>
      </c>
      <c r="AX126" s="13" t="s">
        <v>75</v>
      </c>
      <c r="AY126" s="246" t="s">
        <v>121</v>
      </c>
    </row>
    <row r="127" s="14" customFormat="1">
      <c r="A127" s="14"/>
      <c r="B127" s="247"/>
      <c r="C127" s="248"/>
      <c r="D127" s="232" t="s">
        <v>132</v>
      </c>
      <c r="E127" s="249" t="s">
        <v>1</v>
      </c>
      <c r="F127" s="250" t="s">
        <v>134</v>
      </c>
      <c r="G127" s="248"/>
      <c r="H127" s="251">
        <v>39.359999999999999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132</v>
      </c>
      <c r="AU127" s="257" t="s">
        <v>85</v>
      </c>
      <c r="AV127" s="14" t="s">
        <v>85</v>
      </c>
      <c r="AW127" s="14" t="s">
        <v>32</v>
      </c>
      <c r="AX127" s="14" t="s">
        <v>75</v>
      </c>
      <c r="AY127" s="257" t="s">
        <v>121</v>
      </c>
    </row>
    <row r="128" s="15" customFormat="1">
      <c r="A128" s="15"/>
      <c r="B128" s="258"/>
      <c r="C128" s="259"/>
      <c r="D128" s="232" t="s">
        <v>132</v>
      </c>
      <c r="E128" s="260" t="s">
        <v>1</v>
      </c>
      <c r="F128" s="261" t="s">
        <v>135</v>
      </c>
      <c r="G128" s="259"/>
      <c r="H128" s="262">
        <v>39.359999999999999</v>
      </c>
      <c r="I128" s="263"/>
      <c r="J128" s="259"/>
      <c r="K128" s="259"/>
      <c r="L128" s="264"/>
      <c r="M128" s="265"/>
      <c r="N128" s="266"/>
      <c r="O128" s="266"/>
      <c r="P128" s="266"/>
      <c r="Q128" s="266"/>
      <c r="R128" s="266"/>
      <c r="S128" s="266"/>
      <c r="T128" s="26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8" t="s">
        <v>132</v>
      </c>
      <c r="AU128" s="268" t="s">
        <v>85</v>
      </c>
      <c r="AV128" s="15" t="s">
        <v>128</v>
      </c>
      <c r="AW128" s="15" t="s">
        <v>32</v>
      </c>
      <c r="AX128" s="15" t="s">
        <v>83</v>
      </c>
      <c r="AY128" s="268" t="s">
        <v>121</v>
      </c>
    </row>
    <row r="129" s="2" customFormat="1" ht="44.25" customHeight="1">
      <c r="A129" s="39"/>
      <c r="B129" s="40"/>
      <c r="C129" s="219" t="s">
        <v>85</v>
      </c>
      <c r="D129" s="219" t="s">
        <v>123</v>
      </c>
      <c r="E129" s="220" t="s">
        <v>136</v>
      </c>
      <c r="F129" s="221" t="s">
        <v>137</v>
      </c>
      <c r="G129" s="222" t="s">
        <v>126</v>
      </c>
      <c r="H129" s="223">
        <v>39.359999999999999</v>
      </c>
      <c r="I129" s="224"/>
      <c r="J129" s="225">
        <f>ROUND(I129*H129,2)</f>
        <v>0</v>
      </c>
      <c r="K129" s="221" t="s">
        <v>127</v>
      </c>
      <c r="L129" s="45"/>
      <c r="M129" s="226" t="s">
        <v>1</v>
      </c>
      <c r="N129" s="227" t="s">
        <v>40</v>
      </c>
      <c r="O129" s="92"/>
      <c r="P129" s="228">
        <f>O129*H129</f>
        <v>0</v>
      </c>
      <c r="Q129" s="228">
        <v>0.40000000000000002</v>
      </c>
      <c r="R129" s="228">
        <f>Q129*H129</f>
        <v>15.744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128</v>
      </c>
      <c r="AT129" s="230" t="s">
        <v>123</v>
      </c>
      <c r="AU129" s="230" t="s">
        <v>85</v>
      </c>
      <c r="AY129" s="18" t="s">
        <v>121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83</v>
      </c>
      <c r="BK129" s="231">
        <f>ROUND(I129*H129,2)</f>
        <v>0</v>
      </c>
      <c r="BL129" s="18" t="s">
        <v>128</v>
      </c>
      <c r="BM129" s="230" t="s">
        <v>138</v>
      </c>
    </row>
    <row r="130" s="2" customFormat="1" ht="24.15" customHeight="1">
      <c r="A130" s="39"/>
      <c r="B130" s="40"/>
      <c r="C130" s="219" t="s">
        <v>139</v>
      </c>
      <c r="D130" s="219" t="s">
        <v>123</v>
      </c>
      <c r="E130" s="220" t="s">
        <v>140</v>
      </c>
      <c r="F130" s="221" t="s">
        <v>141</v>
      </c>
      <c r="G130" s="222" t="s">
        <v>142</v>
      </c>
      <c r="H130" s="223">
        <v>360</v>
      </c>
      <c r="I130" s="224"/>
      <c r="J130" s="225">
        <f>ROUND(I130*H130,2)</f>
        <v>0</v>
      </c>
      <c r="K130" s="221" t="s">
        <v>127</v>
      </c>
      <c r="L130" s="45"/>
      <c r="M130" s="226" t="s">
        <v>1</v>
      </c>
      <c r="N130" s="227" t="s">
        <v>40</v>
      </c>
      <c r="O130" s="92"/>
      <c r="P130" s="228">
        <f>O130*H130</f>
        <v>0</v>
      </c>
      <c r="Q130" s="228">
        <v>3.0000000000000001E-05</v>
      </c>
      <c r="R130" s="228">
        <f>Q130*H130</f>
        <v>0.010800000000000001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128</v>
      </c>
      <c r="AT130" s="230" t="s">
        <v>123</v>
      </c>
      <c r="AU130" s="230" t="s">
        <v>85</v>
      </c>
      <c r="AY130" s="18" t="s">
        <v>121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83</v>
      </c>
      <c r="BK130" s="231">
        <f>ROUND(I130*H130,2)</f>
        <v>0</v>
      </c>
      <c r="BL130" s="18" t="s">
        <v>128</v>
      </c>
      <c r="BM130" s="230" t="s">
        <v>143</v>
      </c>
    </row>
    <row r="131" s="13" customFormat="1">
      <c r="A131" s="13"/>
      <c r="B131" s="237"/>
      <c r="C131" s="238"/>
      <c r="D131" s="232" t="s">
        <v>132</v>
      </c>
      <c r="E131" s="239" t="s">
        <v>1</v>
      </c>
      <c r="F131" s="240" t="s">
        <v>144</v>
      </c>
      <c r="G131" s="238"/>
      <c r="H131" s="239" t="s">
        <v>1</v>
      </c>
      <c r="I131" s="241"/>
      <c r="J131" s="238"/>
      <c r="K131" s="238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132</v>
      </c>
      <c r="AU131" s="246" t="s">
        <v>85</v>
      </c>
      <c r="AV131" s="13" t="s">
        <v>83</v>
      </c>
      <c r="AW131" s="13" t="s">
        <v>32</v>
      </c>
      <c r="AX131" s="13" t="s">
        <v>75</v>
      </c>
      <c r="AY131" s="246" t="s">
        <v>121</v>
      </c>
    </row>
    <row r="132" s="14" customFormat="1">
      <c r="A132" s="14"/>
      <c r="B132" s="247"/>
      <c r="C132" s="248"/>
      <c r="D132" s="232" t="s">
        <v>132</v>
      </c>
      <c r="E132" s="249" t="s">
        <v>1</v>
      </c>
      <c r="F132" s="250" t="s">
        <v>145</v>
      </c>
      <c r="G132" s="248"/>
      <c r="H132" s="251">
        <v>360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132</v>
      </c>
      <c r="AU132" s="257" t="s">
        <v>85</v>
      </c>
      <c r="AV132" s="14" t="s">
        <v>85</v>
      </c>
      <c r="AW132" s="14" t="s">
        <v>32</v>
      </c>
      <c r="AX132" s="14" t="s">
        <v>83</v>
      </c>
      <c r="AY132" s="257" t="s">
        <v>121</v>
      </c>
    </row>
    <row r="133" s="2" customFormat="1" ht="37.8" customHeight="1">
      <c r="A133" s="39"/>
      <c r="B133" s="40"/>
      <c r="C133" s="219" t="s">
        <v>128</v>
      </c>
      <c r="D133" s="219" t="s">
        <v>123</v>
      </c>
      <c r="E133" s="220" t="s">
        <v>146</v>
      </c>
      <c r="F133" s="221" t="s">
        <v>147</v>
      </c>
      <c r="G133" s="222" t="s">
        <v>148</v>
      </c>
      <c r="H133" s="223">
        <v>30</v>
      </c>
      <c r="I133" s="224"/>
      <c r="J133" s="225">
        <f>ROUND(I133*H133,2)</f>
        <v>0</v>
      </c>
      <c r="K133" s="221" t="s">
        <v>127</v>
      </c>
      <c r="L133" s="45"/>
      <c r="M133" s="226" t="s">
        <v>1</v>
      </c>
      <c r="N133" s="227" t="s">
        <v>40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128</v>
      </c>
      <c r="AT133" s="230" t="s">
        <v>123</v>
      </c>
      <c r="AU133" s="230" t="s">
        <v>85</v>
      </c>
      <c r="AY133" s="18" t="s">
        <v>121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83</v>
      </c>
      <c r="BK133" s="231">
        <f>ROUND(I133*H133,2)</f>
        <v>0</v>
      </c>
      <c r="BL133" s="18" t="s">
        <v>128</v>
      </c>
      <c r="BM133" s="230" t="s">
        <v>149</v>
      </c>
    </row>
    <row r="134" s="2" customFormat="1" ht="66.75" customHeight="1">
      <c r="A134" s="39"/>
      <c r="B134" s="40"/>
      <c r="C134" s="219" t="s">
        <v>150</v>
      </c>
      <c r="D134" s="219" t="s">
        <v>123</v>
      </c>
      <c r="E134" s="220" t="s">
        <v>151</v>
      </c>
      <c r="F134" s="221" t="s">
        <v>152</v>
      </c>
      <c r="G134" s="222" t="s">
        <v>126</v>
      </c>
      <c r="H134" s="223">
        <v>51.049999999999997</v>
      </c>
      <c r="I134" s="224"/>
      <c r="J134" s="225">
        <f>ROUND(I134*H134,2)</f>
        <v>0</v>
      </c>
      <c r="K134" s="221" t="s">
        <v>127</v>
      </c>
      <c r="L134" s="45"/>
      <c r="M134" s="226" t="s">
        <v>1</v>
      </c>
      <c r="N134" s="227" t="s">
        <v>40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128</v>
      </c>
      <c r="AT134" s="230" t="s">
        <v>123</v>
      </c>
      <c r="AU134" s="230" t="s">
        <v>85</v>
      </c>
      <c r="AY134" s="18" t="s">
        <v>121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83</v>
      </c>
      <c r="BK134" s="231">
        <f>ROUND(I134*H134,2)</f>
        <v>0</v>
      </c>
      <c r="BL134" s="18" t="s">
        <v>128</v>
      </c>
      <c r="BM134" s="230" t="s">
        <v>153</v>
      </c>
    </row>
    <row r="135" s="2" customFormat="1">
      <c r="A135" s="39"/>
      <c r="B135" s="40"/>
      <c r="C135" s="41"/>
      <c r="D135" s="232" t="s">
        <v>130</v>
      </c>
      <c r="E135" s="41"/>
      <c r="F135" s="233" t="s">
        <v>154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130</v>
      </c>
      <c r="AU135" s="18" t="s">
        <v>85</v>
      </c>
    </row>
    <row r="136" s="13" customFormat="1">
      <c r="A136" s="13"/>
      <c r="B136" s="237"/>
      <c r="C136" s="238"/>
      <c r="D136" s="232" t="s">
        <v>132</v>
      </c>
      <c r="E136" s="239" t="s">
        <v>1</v>
      </c>
      <c r="F136" s="240" t="s">
        <v>155</v>
      </c>
      <c r="G136" s="238"/>
      <c r="H136" s="239" t="s">
        <v>1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132</v>
      </c>
      <c r="AU136" s="246" t="s">
        <v>85</v>
      </c>
      <c r="AV136" s="13" t="s">
        <v>83</v>
      </c>
      <c r="AW136" s="13" t="s">
        <v>32</v>
      </c>
      <c r="AX136" s="13" t="s">
        <v>75</v>
      </c>
      <c r="AY136" s="246" t="s">
        <v>121</v>
      </c>
    </row>
    <row r="137" s="14" customFormat="1">
      <c r="A137" s="14"/>
      <c r="B137" s="247"/>
      <c r="C137" s="248"/>
      <c r="D137" s="232" t="s">
        <v>132</v>
      </c>
      <c r="E137" s="249" t="s">
        <v>1</v>
      </c>
      <c r="F137" s="250" t="s">
        <v>156</v>
      </c>
      <c r="G137" s="248"/>
      <c r="H137" s="251">
        <v>51.049999999999997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132</v>
      </c>
      <c r="AU137" s="257" t="s">
        <v>85</v>
      </c>
      <c r="AV137" s="14" t="s">
        <v>85</v>
      </c>
      <c r="AW137" s="14" t="s">
        <v>32</v>
      </c>
      <c r="AX137" s="14" t="s">
        <v>75</v>
      </c>
      <c r="AY137" s="257" t="s">
        <v>121</v>
      </c>
    </row>
    <row r="138" s="15" customFormat="1">
      <c r="A138" s="15"/>
      <c r="B138" s="258"/>
      <c r="C138" s="259"/>
      <c r="D138" s="232" t="s">
        <v>132</v>
      </c>
      <c r="E138" s="260" t="s">
        <v>1</v>
      </c>
      <c r="F138" s="261" t="s">
        <v>135</v>
      </c>
      <c r="G138" s="259"/>
      <c r="H138" s="262">
        <v>51.049999999999997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8" t="s">
        <v>132</v>
      </c>
      <c r="AU138" s="268" t="s">
        <v>85</v>
      </c>
      <c r="AV138" s="15" t="s">
        <v>128</v>
      </c>
      <c r="AW138" s="15" t="s">
        <v>32</v>
      </c>
      <c r="AX138" s="15" t="s">
        <v>83</v>
      </c>
      <c r="AY138" s="268" t="s">
        <v>121</v>
      </c>
    </row>
    <row r="139" s="2" customFormat="1" ht="37.8" customHeight="1">
      <c r="A139" s="39"/>
      <c r="B139" s="40"/>
      <c r="C139" s="219" t="s">
        <v>157</v>
      </c>
      <c r="D139" s="219" t="s">
        <v>123</v>
      </c>
      <c r="E139" s="220" t="s">
        <v>158</v>
      </c>
      <c r="F139" s="221" t="s">
        <v>159</v>
      </c>
      <c r="G139" s="222" t="s">
        <v>160</v>
      </c>
      <c r="H139" s="223">
        <v>74</v>
      </c>
      <c r="I139" s="224"/>
      <c r="J139" s="225">
        <f>ROUND(I139*H139,2)</f>
        <v>0</v>
      </c>
      <c r="K139" s="221" t="s">
        <v>127</v>
      </c>
      <c r="L139" s="45"/>
      <c r="M139" s="226" t="s">
        <v>1</v>
      </c>
      <c r="N139" s="227" t="s">
        <v>40</v>
      </c>
      <c r="O139" s="92"/>
      <c r="P139" s="228">
        <f>O139*H139</f>
        <v>0</v>
      </c>
      <c r="Q139" s="228">
        <v>0.017149999999999999</v>
      </c>
      <c r="R139" s="228">
        <f>Q139*H139</f>
        <v>1.2690999999999999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128</v>
      </c>
      <c r="AT139" s="230" t="s">
        <v>123</v>
      </c>
      <c r="AU139" s="230" t="s">
        <v>85</v>
      </c>
      <c r="AY139" s="18" t="s">
        <v>121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83</v>
      </c>
      <c r="BK139" s="231">
        <f>ROUND(I139*H139,2)</f>
        <v>0</v>
      </c>
      <c r="BL139" s="18" t="s">
        <v>128</v>
      </c>
      <c r="BM139" s="230" t="s">
        <v>161</v>
      </c>
    </row>
    <row r="140" s="2" customFormat="1">
      <c r="A140" s="39"/>
      <c r="B140" s="40"/>
      <c r="C140" s="41"/>
      <c r="D140" s="232" t="s">
        <v>130</v>
      </c>
      <c r="E140" s="41"/>
      <c r="F140" s="233" t="s">
        <v>162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130</v>
      </c>
      <c r="AU140" s="18" t="s">
        <v>85</v>
      </c>
    </row>
    <row r="141" s="13" customFormat="1">
      <c r="A141" s="13"/>
      <c r="B141" s="237"/>
      <c r="C141" s="238"/>
      <c r="D141" s="232" t="s">
        <v>132</v>
      </c>
      <c r="E141" s="239" t="s">
        <v>1</v>
      </c>
      <c r="F141" s="240" t="s">
        <v>163</v>
      </c>
      <c r="G141" s="238"/>
      <c r="H141" s="239" t="s">
        <v>1</v>
      </c>
      <c r="I141" s="241"/>
      <c r="J141" s="238"/>
      <c r="K141" s="238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132</v>
      </c>
      <c r="AU141" s="246" t="s">
        <v>85</v>
      </c>
      <c r="AV141" s="13" t="s">
        <v>83</v>
      </c>
      <c r="AW141" s="13" t="s">
        <v>32</v>
      </c>
      <c r="AX141" s="13" t="s">
        <v>75</v>
      </c>
      <c r="AY141" s="246" t="s">
        <v>121</v>
      </c>
    </row>
    <row r="142" s="14" customFormat="1">
      <c r="A142" s="14"/>
      <c r="B142" s="247"/>
      <c r="C142" s="248"/>
      <c r="D142" s="232" t="s">
        <v>132</v>
      </c>
      <c r="E142" s="249" t="s">
        <v>1</v>
      </c>
      <c r="F142" s="250" t="s">
        <v>164</v>
      </c>
      <c r="G142" s="248"/>
      <c r="H142" s="251">
        <v>74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132</v>
      </c>
      <c r="AU142" s="257" t="s">
        <v>85</v>
      </c>
      <c r="AV142" s="14" t="s">
        <v>85</v>
      </c>
      <c r="AW142" s="14" t="s">
        <v>32</v>
      </c>
      <c r="AX142" s="14" t="s">
        <v>83</v>
      </c>
      <c r="AY142" s="257" t="s">
        <v>121</v>
      </c>
    </row>
    <row r="143" s="12" customFormat="1" ht="22.8" customHeight="1">
      <c r="A143" s="12"/>
      <c r="B143" s="203"/>
      <c r="C143" s="204"/>
      <c r="D143" s="205" t="s">
        <v>74</v>
      </c>
      <c r="E143" s="217" t="s">
        <v>85</v>
      </c>
      <c r="F143" s="217" t="s">
        <v>165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SUM(P144:P147)</f>
        <v>0</v>
      </c>
      <c r="Q143" s="211"/>
      <c r="R143" s="212">
        <f>SUM(R144:R147)</f>
        <v>0.0082655999999999997</v>
      </c>
      <c r="S143" s="211"/>
      <c r="T143" s="213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83</v>
      </c>
      <c r="AT143" s="215" t="s">
        <v>74</v>
      </c>
      <c r="AU143" s="215" t="s">
        <v>83</v>
      </c>
      <c r="AY143" s="214" t="s">
        <v>121</v>
      </c>
      <c r="BK143" s="216">
        <f>SUM(BK144:BK147)</f>
        <v>0</v>
      </c>
    </row>
    <row r="144" s="2" customFormat="1" ht="44.25" customHeight="1">
      <c r="A144" s="39"/>
      <c r="B144" s="40"/>
      <c r="C144" s="219" t="s">
        <v>166</v>
      </c>
      <c r="D144" s="219" t="s">
        <v>123</v>
      </c>
      <c r="E144" s="220" t="s">
        <v>167</v>
      </c>
      <c r="F144" s="221" t="s">
        <v>168</v>
      </c>
      <c r="G144" s="222" t="s">
        <v>169</v>
      </c>
      <c r="H144" s="223">
        <v>59.039999999999999</v>
      </c>
      <c r="I144" s="224"/>
      <c r="J144" s="225">
        <f>ROUND(I144*H144,2)</f>
        <v>0</v>
      </c>
      <c r="K144" s="221" t="s">
        <v>127</v>
      </c>
      <c r="L144" s="45"/>
      <c r="M144" s="226" t="s">
        <v>1</v>
      </c>
      <c r="N144" s="227" t="s">
        <v>40</v>
      </c>
      <c r="O144" s="92"/>
      <c r="P144" s="228">
        <f>O144*H144</f>
        <v>0</v>
      </c>
      <c r="Q144" s="228">
        <v>0.00013999999999999999</v>
      </c>
      <c r="R144" s="228">
        <f>Q144*H144</f>
        <v>0.0082655999999999997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128</v>
      </c>
      <c r="AT144" s="230" t="s">
        <v>123</v>
      </c>
      <c r="AU144" s="230" t="s">
        <v>85</v>
      </c>
      <c r="AY144" s="18" t="s">
        <v>121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83</v>
      </c>
      <c r="BK144" s="231">
        <f>ROUND(I144*H144,2)</f>
        <v>0</v>
      </c>
      <c r="BL144" s="18" t="s">
        <v>128</v>
      </c>
      <c r="BM144" s="230" t="s">
        <v>170</v>
      </c>
    </row>
    <row r="145" s="13" customFormat="1">
      <c r="A145" s="13"/>
      <c r="B145" s="237"/>
      <c r="C145" s="238"/>
      <c r="D145" s="232" t="s">
        <v>132</v>
      </c>
      <c r="E145" s="239" t="s">
        <v>1</v>
      </c>
      <c r="F145" s="240" t="s">
        <v>171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132</v>
      </c>
      <c r="AU145" s="246" t="s">
        <v>85</v>
      </c>
      <c r="AV145" s="13" t="s">
        <v>83</v>
      </c>
      <c r="AW145" s="13" t="s">
        <v>32</v>
      </c>
      <c r="AX145" s="13" t="s">
        <v>75</v>
      </c>
      <c r="AY145" s="246" t="s">
        <v>121</v>
      </c>
    </row>
    <row r="146" s="13" customFormat="1">
      <c r="A146" s="13"/>
      <c r="B146" s="237"/>
      <c r="C146" s="238"/>
      <c r="D146" s="232" t="s">
        <v>132</v>
      </c>
      <c r="E146" s="239" t="s">
        <v>1</v>
      </c>
      <c r="F146" s="240" t="s">
        <v>172</v>
      </c>
      <c r="G146" s="238"/>
      <c r="H146" s="239" t="s">
        <v>1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132</v>
      </c>
      <c r="AU146" s="246" t="s">
        <v>85</v>
      </c>
      <c r="AV146" s="13" t="s">
        <v>83</v>
      </c>
      <c r="AW146" s="13" t="s">
        <v>32</v>
      </c>
      <c r="AX146" s="13" t="s">
        <v>75</v>
      </c>
      <c r="AY146" s="246" t="s">
        <v>121</v>
      </c>
    </row>
    <row r="147" s="14" customFormat="1">
      <c r="A147" s="14"/>
      <c r="B147" s="247"/>
      <c r="C147" s="248"/>
      <c r="D147" s="232" t="s">
        <v>132</v>
      </c>
      <c r="E147" s="249" t="s">
        <v>1</v>
      </c>
      <c r="F147" s="250" t="s">
        <v>173</v>
      </c>
      <c r="G147" s="248"/>
      <c r="H147" s="251">
        <v>59.039999999999999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132</v>
      </c>
      <c r="AU147" s="257" t="s">
        <v>85</v>
      </c>
      <c r="AV147" s="14" t="s">
        <v>85</v>
      </c>
      <c r="AW147" s="14" t="s">
        <v>32</v>
      </c>
      <c r="AX147" s="14" t="s">
        <v>83</v>
      </c>
      <c r="AY147" s="257" t="s">
        <v>121</v>
      </c>
    </row>
    <row r="148" s="12" customFormat="1" ht="22.8" customHeight="1">
      <c r="A148" s="12"/>
      <c r="B148" s="203"/>
      <c r="C148" s="204"/>
      <c r="D148" s="205" t="s">
        <v>74</v>
      </c>
      <c r="E148" s="217" t="s">
        <v>139</v>
      </c>
      <c r="F148" s="217" t="s">
        <v>174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SUM(P149:P157)</f>
        <v>0</v>
      </c>
      <c r="Q148" s="211"/>
      <c r="R148" s="212">
        <f>SUM(R149:R157)</f>
        <v>191.82363749999999</v>
      </c>
      <c r="S148" s="211"/>
      <c r="T148" s="213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83</v>
      </c>
      <c r="AT148" s="215" t="s">
        <v>74</v>
      </c>
      <c r="AU148" s="215" t="s">
        <v>83</v>
      </c>
      <c r="AY148" s="214" t="s">
        <v>121</v>
      </c>
      <c r="BK148" s="216">
        <f>SUM(BK149:BK157)</f>
        <v>0</v>
      </c>
    </row>
    <row r="149" s="2" customFormat="1" ht="114.9" customHeight="1">
      <c r="A149" s="39"/>
      <c r="B149" s="40"/>
      <c r="C149" s="219" t="s">
        <v>175</v>
      </c>
      <c r="D149" s="219" t="s">
        <v>123</v>
      </c>
      <c r="E149" s="220" t="s">
        <v>176</v>
      </c>
      <c r="F149" s="221" t="s">
        <v>177</v>
      </c>
      <c r="G149" s="222" t="s">
        <v>126</v>
      </c>
      <c r="H149" s="223">
        <v>0.5</v>
      </c>
      <c r="I149" s="224"/>
      <c r="J149" s="225">
        <f>ROUND(I149*H149,2)</f>
        <v>0</v>
      </c>
      <c r="K149" s="221" t="s">
        <v>127</v>
      </c>
      <c r="L149" s="45"/>
      <c r="M149" s="226" t="s">
        <v>1</v>
      </c>
      <c r="N149" s="227" t="s">
        <v>40</v>
      </c>
      <c r="O149" s="92"/>
      <c r="P149" s="228">
        <f>O149*H149</f>
        <v>0</v>
      </c>
      <c r="Q149" s="228">
        <v>3.05924</v>
      </c>
      <c r="R149" s="228">
        <f>Q149*H149</f>
        <v>1.52962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128</v>
      </c>
      <c r="AT149" s="230" t="s">
        <v>123</v>
      </c>
      <c r="AU149" s="230" t="s">
        <v>85</v>
      </c>
      <c r="AY149" s="18" t="s">
        <v>121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128</v>
      </c>
      <c r="BM149" s="230" t="s">
        <v>178</v>
      </c>
    </row>
    <row r="150" s="2" customFormat="1">
      <c r="A150" s="39"/>
      <c r="B150" s="40"/>
      <c r="C150" s="41"/>
      <c r="D150" s="232" t="s">
        <v>130</v>
      </c>
      <c r="E150" s="41"/>
      <c r="F150" s="233" t="s">
        <v>179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130</v>
      </c>
      <c r="AU150" s="18" t="s">
        <v>85</v>
      </c>
    </row>
    <row r="151" s="14" customFormat="1">
      <c r="A151" s="14"/>
      <c r="B151" s="247"/>
      <c r="C151" s="248"/>
      <c r="D151" s="232" t="s">
        <v>132</v>
      </c>
      <c r="E151" s="249" t="s">
        <v>1</v>
      </c>
      <c r="F151" s="250" t="s">
        <v>180</v>
      </c>
      <c r="G151" s="248"/>
      <c r="H151" s="251">
        <v>0.5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132</v>
      </c>
      <c r="AU151" s="257" t="s">
        <v>85</v>
      </c>
      <c r="AV151" s="14" t="s">
        <v>85</v>
      </c>
      <c r="AW151" s="14" t="s">
        <v>32</v>
      </c>
      <c r="AX151" s="14" t="s">
        <v>83</v>
      </c>
      <c r="AY151" s="257" t="s">
        <v>121</v>
      </c>
    </row>
    <row r="152" s="2" customFormat="1" ht="66.75" customHeight="1">
      <c r="A152" s="39"/>
      <c r="B152" s="40"/>
      <c r="C152" s="219" t="s">
        <v>181</v>
      </c>
      <c r="D152" s="219" t="s">
        <v>123</v>
      </c>
      <c r="E152" s="220" t="s">
        <v>182</v>
      </c>
      <c r="F152" s="221" t="s">
        <v>183</v>
      </c>
      <c r="G152" s="222" t="s">
        <v>126</v>
      </c>
      <c r="H152" s="223">
        <v>67.650000000000006</v>
      </c>
      <c r="I152" s="224"/>
      <c r="J152" s="225">
        <f>ROUND(I152*H152,2)</f>
        <v>0</v>
      </c>
      <c r="K152" s="221" t="s">
        <v>127</v>
      </c>
      <c r="L152" s="45"/>
      <c r="M152" s="226" t="s">
        <v>1</v>
      </c>
      <c r="N152" s="227" t="s">
        <v>40</v>
      </c>
      <c r="O152" s="92"/>
      <c r="P152" s="228">
        <f>O152*H152</f>
        <v>0</v>
      </c>
      <c r="Q152" s="228">
        <v>2.7919499999999999</v>
      </c>
      <c r="R152" s="228">
        <f>Q152*H152</f>
        <v>188.8754175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128</v>
      </c>
      <c r="AT152" s="230" t="s">
        <v>123</v>
      </c>
      <c r="AU152" s="230" t="s">
        <v>85</v>
      </c>
      <c r="AY152" s="18" t="s">
        <v>121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83</v>
      </c>
      <c r="BK152" s="231">
        <f>ROUND(I152*H152,2)</f>
        <v>0</v>
      </c>
      <c r="BL152" s="18" t="s">
        <v>128</v>
      </c>
      <c r="BM152" s="230" t="s">
        <v>184</v>
      </c>
    </row>
    <row r="153" s="13" customFormat="1">
      <c r="A153" s="13"/>
      <c r="B153" s="237"/>
      <c r="C153" s="238"/>
      <c r="D153" s="232" t="s">
        <v>132</v>
      </c>
      <c r="E153" s="239" t="s">
        <v>1</v>
      </c>
      <c r="F153" s="240" t="s">
        <v>185</v>
      </c>
      <c r="G153" s="238"/>
      <c r="H153" s="239" t="s">
        <v>1</v>
      </c>
      <c r="I153" s="241"/>
      <c r="J153" s="238"/>
      <c r="K153" s="238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132</v>
      </c>
      <c r="AU153" s="246" t="s">
        <v>85</v>
      </c>
      <c r="AV153" s="13" t="s">
        <v>83</v>
      </c>
      <c r="AW153" s="13" t="s">
        <v>32</v>
      </c>
      <c r="AX153" s="13" t="s">
        <v>75</v>
      </c>
      <c r="AY153" s="246" t="s">
        <v>121</v>
      </c>
    </row>
    <row r="154" s="14" customFormat="1">
      <c r="A154" s="14"/>
      <c r="B154" s="247"/>
      <c r="C154" s="248"/>
      <c r="D154" s="232" t="s">
        <v>132</v>
      </c>
      <c r="E154" s="249" t="s">
        <v>1</v>
      </c>
      <c r="F154" s="250" t="s">
        <v>186</v>
      </c>
      <c r="G154" s="248"/>
      <c r="H154" s="251">
        <v>67.650000000000006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132</v>
      </c>
      <c r="AU154" s="257" t="s">
        <v>85</v>
      </c>
      <c r="AV154" s="14" t="s">
        <v>85</v>
      </c>
      <c r="AW154" s="14" t="s">
        <v>32</v>
      </c>
      <c r="AX154" s="14" t="s">
        <v>83</v>
      </c>
      <c r="AY154" s="257" t="s">
        <v>121</v>
      </c>
    </row>
    <row r="155" s="2" customFormat="1" ht="76.35" customHeight="1">
      <c r="A155" s="39"/>
      <c r="B155" s="40"/>
      <c r="C155" s="219" t="s">
        <v>187</v>
      </c>
      <c r="D155" s="219" t="s">
        <v>123</v>
      </c>
      <c r="E155" s="220" t="s">
        <v>188</v>
      </c>
      <c r="F155" s="221" t="s">
        <v>189</v>
      </c>
      <c r="G155" s="222" t="s">
        <v>190</v>
      </c>
      <c r="H155" s="223">
        <v>164</v>
      </c>
      <c r="I155" s="224"/>
      <c r="J155" s="225">
        <f>ROUND(I155*H155,2)</f>
        <v>0</v>
      </c>
      <c r="K155" s="221" t="s">
        <v>127</v>
      </c>
      <c r="L155" s="45"/>
      <c r="M155" s="226" t="s">
        <v>1</v>
      </c>
      <c r="N155" s="227" t="s">
        <v>40</v>
      </c>
      <c r="O155" s="92"/>
      <c r="P155" s="228">
        <f>O155*H155</f>
        <v>0</v>
      </c>
      <c r="Q155" s="228">
        <v>0.0086499999999999997</v>
      </c>
      <c r="R155" s="228">
        <f>Q155*H155</f>
        <v>1.4185999999999999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128</v>
      </c>
      <c r="AT155" s="230" t="s">
        <v>123</v>
      </c>
      <c r="AU155" s="230" t="s">
        <v>85</v>
      </c>
      <c r="AY155" s="18" t="s">
        <v>121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83</v>
      </c>
      <c r="BK155" s="231">
        <f>ROUND(I155*H155,2)</f>
        <v>0</v>
      </c>
      <c r="BL155" s="18" t="s">
        <v>128</v>
      </c>
      <c r="BM155" s="230" t="s">
        <v>191</v>
      </c>
    </row>
    <row r="156" s="14" customFormat="1">
      <c r="A156" s="14"/>
      <c r="B156" s="247"/>
      <c r="C156" s="248"/>
      <c r="D156" s="232" t="s">
        <v>132</v>
      </c>
      <c r="E156" s="249" t="s">
        <v>1</v>
      </c>
      <c r="F156" s="250" t="s">
        <v>192</v>
      </c>
      <c r="G156" s="248"/>
      <c r="H156" s="251">
        <v>164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132</v>
      </c>
      <c r="AU156" s="257" t="s">
        <v>85</v>
      </c>
      <c r="AV156" s="14" t="s">
        <v>85</v>
      </c>
      <c r="AW156" s="14" t="s">
        <v>32</v>
      </c>
      <c r="AX156" s="14" t="s">
        <v>83</v>
      </c>
      <c r="AY156" s="257" t="s">
        <v>121</v>
      </c>
    </row>
    <row r="157" s="2" customFormat="1" ht="76.35" customHeight="1">
      <c r="A157" s="39"/>
      <c r="B157" s="40"/>
      <c r="C157" s="219" t="s">
        <v>193</v>
      </c>
      <c r="D157" s="219" t="s">
        <v>123</v>
      </c>
      <c r="E157" s="220" t="s">
        <v>194</v>
      </c>
      <c r="F157" s="221" t="s">
        <v>195</v>
      </c>
      <c r="G157" s="222" t="s">
        <v>190</v>
      </c>
      <c r="H157" s="223">
        <v>164</v>
      </c>
      <c r="I157" s="224"/>
      <c r="J157" s="225">
        <f>ROUND(I157*H157,2)</f>
        <v>0</v>
      </c>
      <c r="K157" s="221" t="s">
        <v>127</v>
      </c>
      <c r="L157" s="45"/>
      <c r="M157" s="226" t="s">
        <v>1</v>
      </c>
      <c r="N157" s="227" t="s">
        <v>40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128</v>
      </c>
      <c r="AT157" s="230" t="s">
        <v>123</v>
      </c>
      <c r="AU157" s="230" t="s">
        <v>85</v>
      </c>
      <c r="AY157" s="18" t="s">
        <v>121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83</v>
      </c>
      <c r="BK157" s="231">
        <f>ROUND(I157*H157,2)</f>
        <v>0</v>
      </c>
      <c r="BL157" s="18" t="s">
        <v>128</v>
      </c>
      <c r="BM157" s="230" t="s">
        <v>196</v>
      </c>
    </row>
    <row r="158" s="12" customFormat="1" ht="22.8" customHeight="1">
      <c r="A158" s="12"/>
      <c r="B158" s="203"/>
      <c r="C158" s="204"/>
      <c r="D158" s="205" t="s">
        <v>74</v>
      </c>
      <c r="E158" s="217" t="s">
        <v>197</v>
      </c>
      <c r="F158" s="217" t="s">
        <v>198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P159</f>
        <v>0</v>
      </c>
      <c r="Q158" s="211"/>
      <c r="R158" s="212">
        <f>R159</f>
        <v>0</v>
      </c>
      <c r="S158" s="211"/>
      <c r="T158" s="21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83</v>
      </c>
      <c r="AT158" s="215" t="s">
        <v>74</v>
      </c>
      <c r="AU158" s="215" t="s">
        <v>83</v>
      </c>
      <c r="AY158" s="214" t="s">
        <v>121</v>
      </c>
      <c r="BK158" s="216">
        <f>BK159</f>
        <v>0</v>
      </c>
    </row>
    <row r="159" s="2" customFormat="1" ht="33" customHeight="1">
      <c r="A159" s="39"/>
      <c r="B159" s="40"/>
      <c r="C159" s="219" t="s">
        <v>8</v>
      </c>
      <c r="D159" s="219" t="s">
        <v>123</v>
      </c>
      <c r="E159" s="220" t="s">
        <v>199</v>
      </c>
      <c r="F159" s="221" t="s">
        <v>200</v>
      </c>
      <c r="G159" s="222" t="s">
        <v>201</v>
      </c>
      <c r="H159" s="223">
        <v>208.856</v>
      </c>
      <c r="I159" s="224"/>
      <c r="J159" s="225">
        <f>ROUND(I159*H159,2)</f>
        <v>0</v>
      </c>
      <c r="K159" s="221" t="s">
        <v>127</v>
      </c>
      <c r="L159" s="45"/>
      <c r="M159" s="269" t="s">
        <v>1</v>
      </c>
      <c r="N159" s="270" t="s">
        <v>40</v>
      </c>
      <c r="O159" s="271"/>
      <c r="P159" s="272">
        <f>O159*H159</f>
        <v>0</v>
      </c>
      <c r="Q159" s="272">
        <v>0</v>
      </c>
      <c r="R159" s="272">
        <f>Q159*H159</f>
        <v>0</v>
      </c>
      <c r="S159" s="272">
        <v>0</v>
      </c>
      <c r="T159" s="27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128</v>
      </c>
      <c r="AT159" s="230" t="s">
        <v>123</v>
      </c>
      <c r="AU159" s="230" t="s">
        <v>85</v>
      </c>
      <c r="AY159" s="18" t="s">
        <v>121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83</v>
      </c>
      <c r="BK159" s="231">
        <f>ROUND(I159*H159,2)</f>
        <v>0</v>
      </c>
      <c r="BL159" s="18" t="s">
        <v>128</v>
      </c>
      <c r="BM159" s="230" t="s">
        <v>202</v>
      </c>
    </row>
    <row r="160" s="2" customFormat="1" ht="6.96" customHeight="1">
      <c r="A160" s="39"/>
      <c r="B160" s="67"/>
      <c r="C160" s="68"/>
      <c r="D160" s="68"/>
      <c r="E160" s="68"/>
      <c r="F160" s="68"/>
      <c r="G160" s="68"/>
      <c r="H160" s="68"/>
      <c r="I160" s="68"/>
      <c r="J160" s="68"/>
      <c r="K160" s="68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Jw4hmm6572aEVHnWhEzEbjZrRNCL4GzaxHmt/JrNzMxQOwJY79dAifrJKUFwEqfp7LSAFSBLqFdDUtFCzGxoIA==" hashValue="IrFAoef6qQMixV2VFqJ8BlYqMNertq8ApAozpyIvnHmODO6AOOMl9ysHSK7XInvFqiBe6mt4e95F2G+rY0FBdA==" algorithmName="SHA-512" password="CC35"/>
  <autoFilter ref="C120:K15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Úprava Bělé km 23,120 - 23,900 PŠ 2021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ROUND((SUM(BE120:BE187)),  2)</f>
        <v>0</v>
      </c>
      <c r="G33" s="39"/>
      <c r="H33" s="39"/>
      <c r="I33" s="156">
        <v>0.20999999999999999</v>
      </c>
      <c r="J33" s="155">
        <f>ROUND(((SUM(BE120:BE187))*I33),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ROUND((SUM(BF120:BF187)),  2)</f>
        <v>0</v>
      </c>
      <c r="G34" s="39"/>
      <c r="H34" s="39"/>
      <c r="I34" s="156">
        <v>0.12</v>
      </c>
      <c r="J34" s="155">
        <f>ROUND(((SUM(BF120:BF187))*I34),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ROUND((SUM(BG120:BG187)),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ROUND((SUM(BH120:BH187)),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ROUND((SUM(BI120:BI187)),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Úprava Bělé km 23,120 - 23,900 PŠ 2021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SO-02 - opravy na toku - sanace výmolů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Bělá pod Pradědem</v>
      </c>
      <c r="G89" s="41"/>
      <c r="H89" s="41"/>
      <c r="I89" s="33" t="s">
        <v>22</v>
      </c>
      <c r="J89" s="80" t="str">
        <f>IF(J12="","",J12)</f>
        <v>11. 1. 2024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Jiří Skalník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Jiří Skalník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204</v>
      </c>
      <c r="E99" s="189"/>
      <c r="F99" s="189"/>
      <c r="G99" s="189"/>
      <c r="H99" s="189"/>
      <c r="I99" s="189"/>
      <c r="J99" s="190">
        <f>J150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105</v>
      </c>
      <c r="E100" s="189"/>
      <c r="F100" s="189"/>
      <c r="G100" s="189"/>
      <c r="H100" s="189"/>
      <c r="I100" s="189"/>
      <c r="J100" s="190">
        <f>J186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106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Úprava Bělé km 23,120 - 23,900 PŠ 2021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SO-02 - opravy na toku - sanace výmolů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Bělá pod Pradědem</v>
      </c>
      <c r="G114" s="41"/>
      <c r="H114" s="41"/>
      <c r="I114" s="33" t="s">
        <v>22</v>
      </c>
      <c r="J114" s="80" t="str">
        <f>IF(J12="","",J12)</f>
        <v>11. 1. 2024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30</v>
      </c>
      <c r="J116" s="37" t="str">
        <f>E21</f>
        <v>Ing. Jiří Skalník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Ing. Jiří Skalník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107</v>
      </c>
      <c r="D119" s="195" t="s">
        <v>60</v>
      </c>
      <c r="E119" s="195" t="s">
        <v>56</v>
      </c>
      <c r="F119" s="195" t="s">
        <v>57</v>
      </c>
      <c r="G119" s="195" t="s">
        <v>108</v>
      </c>
      <c r="H119" s="195" t="s">
        <v>109</v>
      </c>
      <c r="I119" s="195" t="s">
        <v>110</v>
      </c>
      <c r="J119" s="195" t="s">
        <v>98</v>
      </c>
      <c r="K119" s="196" t="s">
        <v>111</v>
      </c>
      <c r="L119" s="197"/>
      <c r="M119" s="101" t="s">
        <v>1</v>
      </c>
      <c r="N119" s="102" t="s">
        <v>39</v>
      </c>
      <c r="O119" s="102" t="s">
        <v>112</v>
      </c>
      <c r="P119" s="102" t="s">
        <v>113</v>
      </c>
      <c r="Q119" s="102" t="s">
        <v>114</v>
      </c>
      <c r="R119" s="102" t="s">
        <v>115</v>
      </c>
      <c r="S119" s="102" t="s">
        <v>116</v>
      </c>
      <c r="T119" s="103" t="s">
        <v>117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118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653.81498879999992</v>
      </c>
      <c r="S120" s="105"/>
      <c r="T120" s="201">
        <f>T121</f>
        <v>87.359999999999999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74</v>
      </c>
      <c r="AU120" s="18" t="s">
        <v>100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74</v>
      </c>
      <c r="E121" s="206" t="s">
        <v>119</v>
      </c>
      <c r="F121" s="206" t="s">
        <v>120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P122+P150+P186</f>
        <v>0</v>
      </c>
      <c r="Q121" s="211"/>
      <c r="R121" s="212">
        <f>R122+R150+R186</f>
        <v>653.81498879999992</v>
      </c>
      <c r="S121" s="211"/>
      <c r="T121" s="213">
        <f>T122+T150+T186</f>
        <v>87.359999999999999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83</v>
      </c>
      <c r="AT121" s="215" t="s">
        <v>74</v>
      </c>
      <c r="AU121" s="215" t="s">
        <v>75</v>
      </c>
      <c r="AY121" s="214" t="s">
        <v>121</v>
      </c>
      <c r="BK121" s="216">
        <f>BK122+BK150+BK186</f>
        <v>0</v>
      </c>
    </row>
    <row r="122" s="12" customFormat="1" ht="22.8" customHeight="1">
      <c r="A122" s="12"/>
      <c r="B122" s="203"/>
      <c r="C122" s="204"/>
      <c r="D122" s="205" t="s">
        <v>74</v>
      </c>
      <c r="E122" s="217" t="s">
        <v>83</v>
      </c>
      <c r="F122" s="217" t="s">
        <v>122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SUM(P123:P149)</f>
        <v>0</v>
      </c>
      <c r="Q122" s="211"/>
      <c r="R122" s="212">
        <f>SUM(R123:R149)</f>
        <v>19.200000000000003</v>
      </c>
      <c r="S122" s="211"/>
      <c r="T122" s="213">
        <f>SUM(T123:T149)</f>
        <v>87.359999999999999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83</v>
      </c>
      <c r="AT122" s="215" t="s">
        <v>74</v>
      </c>
      <c r="AU122" s="215" t="s">
        <v>83</v>
      </c>
      <c r="AY122" s="214" t="s">
        <v>121</v>
      </c>
      <c r="BK122" s="216">
        <f>SUM(BK123:BK149)</f>
        <v>0</v>
      </c>
    </row>
    <row r="123" s="2" customFormat="1" ht="37.8" customHeight="1">
      <c r="A123" s="39"/>
      <c r="B123" s="40"/>
      <c r="C123" s="219" t="s">
        <v>83</v>
      </c>
      <c r="D123" s="219" t="s">
        <v>123</v>
      </c>
      <c r="E123" s="220" t="s">
        <v>124</v>
      </c>
      <c r="F123" s="221" t="s">
        <v>125</v>
      </c>
      <c r="G123" s="222" t="s">
        <v>126</v>
      </c>
      <c r="H123" s="223">
        <v>48</v>
      </c>
      <c r="I123" s="224"/>
      <c r="J123" s="225">
        <f>ROUND(I123*H123,2)</f>
        <v>0</v>
      </c>
      <c r="K123" s="221" t="s">
        <v>127</v>
      </c>
      <c r="L123" s="45"/>
      <c r="M123" s="226" t="s">
        <v>1</v>
      </c>
      <c r="N123" s="227" t="s">
        <v>40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1.8200000000000001</v>
      </c>
      <c r="T123" s="229">
        <f>S123*H123</f>
        <v>87.359999999999999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128</v>
      </c>
      <c r="AT123" s="230" t="s">
        <v>123</v>
      </c>
      <c r="AU123" s="230" t="s">
        <v>85</v>
      </c>
      <c r="AY123" s="18" t="s">
        <v>121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83</v>
      </c>
      <c r="BK123" s="231">
        <f>ROUND(I123*H123,2)</f>
        <v>0</v>
      </c>
      <c r="BL123" s="18" t="s">
        <v>128</v>
      </c>
      <c r="BM123" s="230" t="s">
        <v>205</v>
      </c>
    </row>
    <row r="124" s="2" customFormat="1">
      <c r="A124" s="39"/>
      <c r="B124" s="40"/>
      <c r="C124" s="41"/>
      <c r="D124" s="232" t="s">
        <v>130</v>
      </c>
      <c r="E124" s="41"/>
      <c r="F124" s="233" t="s">
        <v>131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130</v>
      </c>
      <c r="AU124" s="18" t="s">
        <v>85</v>
      </c>
    </row>
    <row r="125" s="13" customFormat="1">
      <c r="A125" s="13"/>
      <c r="B125" s="237"/>
      <c r="C125" s="238"/>
      <c r="D125" s="232" t="s">
        <v>132</v>
      </c>
      <c r="E125" s="239" t="s">
        <v>1</v>
      </c>
      <c r="F125" s="240" t="s">
        <v>206</v>
      </c>
      <c r="G125" s="238"/>
      <c r="H125" s="239" t="s">
        <v>1</v>
      </c>
      <c r="I125" s="241"/>
      <c r="J125" s="238"/>
      <c r="K125" s="238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132</v>
      </c>
      <c r="AU125" s="246" t="s">
        <v>85</v>
      </c>
      <c r="AV125" s="13" t="s">
        <v>83</v>
      </c>
      <c r="AW125" s="13" t="s">
        <v>32</v>
      </c>
      <c r="AX125" s="13" t="s">
        <v>75</v>
      </c>
      <c r="AY125" s="246" t="s">
        <v>121</v>
      </c>
    </row>
    <row r="126" s="14" customFormat="1">
      <c r="A126" s="14"/>
      <c r="B126" s="247"/>
      <c r="C126" s="248"/>
      <c r="D126" s="232" t="s">
        <v>132</v>
      </c>
      <c r="E126" s="249" t="s">
        <v>1</v>
      </c>
      <c r="F126" s="250" t="s">
        <v>207</v>
      </c>
      <c r="G126" s="248"/>
      <c r="H126" s="251">
        <v>36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132</v>
      </c>
      <c r="AU126" s="257" t="s">
        <v>85</v>
      </c>
      <c r="AV126" s="14" t="s">
        <v>85</v>
      </c>
      <c r="AW126" s="14" t="s">
        <v>32</v>
      </c>
      <c r="AX126" s="14" t="s">
        <v>75</v>
      </c>
      <c r="AY126" s="257" t="s">
        <v>121</v>
      </c>
    </row>
    <row r="127" s="13" customFormat="1">
      <c r="A127" s="13"/>
      <c r="B127" s="237"/>
      <c r="C127" s="238"/>
      <c r="D127" s="232" t="s">
        <v>132</v>
      </c>
      <c r="E127" s="239" t="s">
        <v>1</v>
      </c>
      <c r="F127" s="240" t="s">
        <v>208</v>
      </c>
      <c r="G127" s="238"/>
      <c r="H127" s="239" t="s">
        <v>1</v>
      </c>
      <c r="I127" s="241"/>
      <c r="J127" s="238"/>
      <c r="K127" s="238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132</v>
      </c>
      <c r="AU127" s="246" t="s">
        <v>85</v>
      </c>
      <c r="AV127" s="13" t="s">
        <v>83</v>
      </c>
      <c r="AW127" s="13" t="s">
        <v>32</v>
      </c>
      <c r="AX127" s="13" t="s">
        <v>75</v>
      </c>
      <c r="AY127" s="246" t="s">
        <v>121</v>
      </c>
    </row>
    <row r="128" s="14" customFormat="1">
      <c r="A128" s="14"/>
      <c r="B128" s="247"/>
      <c r="C128" s="248"/>
      <c r="D128" s="232" t="s">
        <v>132</v>
      </c>
      <c r="E128" s="249" t="s">
        <v>1</v>
      </c>
      <c r="F128" s="250" t="s">
        <v>209</v>
      </c>
      <c r="G128" s="248"/>
      <c r="H128" s="251">
        <v>12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132</v>
      </c>
      <c r="AU128" s="257" t="s">
        <v>85</v>
      </c>
      <c r="AV128" s="14" t="s">
        <v>85</v>
      </c>
      <c r="AW128" s="14" t="s">
        <v>32</v>
      </c>
      <c r="AX128" s="14" t="s">
        <v>75</v>
      </c>
      <c r="AY128" s="257" t="s">
        <v>121</v>
      </c>
    </row>
    <row r="129" s="15" customFormat="1">
      <c r="A129" s="15"/>
      <c r="B129" s="258"/>
      <c r="C129" s="259"/>
      <c r="D129" s="232" t="s">
        <v>132</v>
      </c>
      <c r="E129" s="260" t="s">
        <v>1</v>
      </c>
      <c r="F129" s="261" t="s">
        <v>135</v>
      </c>
      <c r="G129" s="259"/>
      <c r="H129" s="262">
        <v>48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8" t="s">
        <v>132</v>
      </c>
      <c r="AU129" s="268" t="s">
        <v>85</v>
      </c>
      <c r="AV129" s="15" t="s">
        <v>128</v>
      </c>
      <c r="AW129" s="15" t="s">
        <v>32</v>
      </c>
      <c r="AX129" s="15" t="s">
        <v>83</v>
      </c>
      <c r="AY129" s="268" t="s">
        <v>121</v>
      </c>
    </row>
    <row r="130" s="2" customFormat="1" ht="44.25" customHeight="1">
      <c r="A130" s="39"/>
      <c r="B130" s="40"/>
      <c r="C130" s="219" t="s">
        <v>85</v>
      </c>
      <c r="D130" s="219" t="s">
        <v>123</v>
      </c>
      <c r="E130" s="220" t="s">
        <v>136</v>
      </c>
      <c r="F130" s="221" t="s">
        <v>137</v>
      </c>
      <c r="G130" s="222" t="s">
        <v>126</v>
      </c>
      <c r="H130" s="223">
        <v>48</v>
      </c>
      <c r="I130" s="224"/>
      <c r="J130" s="225">
        <f>ROUND(I130*H130,2)</f>
        <v>0</v>
      </c>
      <c r="K130" s="221" t="s">
        <v>127</v>
      </c>
      <c r="L130" s="45"/>
      <c r="M130" s="226" t="s">
        <v>1</v>
      </c>
      <c r="N130" s="227" t="s">
        <v>40</v>
      </c>
      <c r="O130" s="92"/>
      <c r="P130" s="228">
        <f>O130*H130</f>
        <v>0</v>
      </c>
      <c r="Q130" s="228">
        <v>0.40000000000000002</v>
      </c>
      <c r="R130" s="228">
        <f>Q130*H130</f>
        <v>19.200000000000003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128</v>
      </c>
      <c r="AT130" s="230" t="s">
        <v>123</v>
      </c>
      <c r="AU130" s="230" t="s">
        <v>85</v>
      </c>
      <c r="AY130" s="18" t="s">
        <v>121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83</v>
      </c>
      <c r="BK130" s="231">
        <f>ROUND(I130*H130,2)</f>
        <v>0</v>
      </c>
      <c r="BL130" s="18" t="s">
        <v>128</v>
      </c>
      <c r="BM130" s="230" t="s">
        <v>210</v>
      </c>
    </row>
    <row r="131" s="2" customFormat="1" ht="66.75" customHeight="1">
      <c r="A131" s="39"/>
      <c r="B131" s="40"/>
      <c r="C131" s="219" t="s">
        <v>139</v>
      </c>
      <c r="D131" s="219" t="s">
        <v>123</v>
      </c>
      <c r="E131" s="220" t="s">
        <v>151</v>
      </c>
      <c r="F131" s="221" t="s">
        <v>152</v>
      </c>
      <c r="G131" s="222" t="s">
        <v>126</v>
      </c>
      <c r="H131" s="223">
        <v>79.5</v>
      </c>
      <c r="I131" s="224"/>
      <c r="J131" s="225">
        <f>ROUND(I131*H131,2)</f>
        <v>0</v>
      </c>
      <c r="K131" s="221" t="s">
        <v>127</v>
      </c>
      <c r="L131" s="45"/>
      <c r="M131" s="226" t="s">
        <v>1</v>
      </c>
      <c r="N131" s="227" t="s">
        <v>40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128</v>
      </c>
      <c r="AT131" s="230" t="s">
        <v>123</v>
      </c>
      <c r="AU131" s="230" t="s">
        <v>85</v>
      </c>
      <c r="AY131" s="18" t="s">
        <v>121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83</v>
      </c>
      <c r="BK131" s="231">
        <f>ROUND(I131*H131,2)</f>
        <v>0</v>
      </c>
      <c r="BL131" s="18" t="s">
        <v>128</v>
      </c>
      <c r="BM131" s="230" t="s">
        <v>211</v>
      </c>
    </row>
    <row r="132" s="2" customFormat="1">
      <c r="A132" s="39"/>
      <c r="B132" s="40"/>
      <c r="C132" s="41"/>
      <c r="D132" s="232" t="s">
        <v>130</v>
      </c>
      <c r="E132" s="41"/>
      <c r="F132" s="233" t="s">
        <v>154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130</v>
      </c>
      <c r="AU132" s="18" t="s">
        <v>85</v>
      </c>
    </row>
    <row r="133" s="13" customFormat="1">
      <c r="A133" s="13"/>
      <c r="B133" s="237"/>
      <c r="C133" s="238"/>
      <c r="D133" s="232" t="s">
        <v>132</v>
      </c>
      <c r="E133" s="239" t="s">
        <v>1</v>
      </c>
      <c r="F133" s="240" t="s">
        <v>155</v>
      </c>
      <c r="G133" s="238"/>
      <c r="H133" s="239" t="s">
        <v>1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132</v>
      </c>
      <c r="AU133" s="246" t="s">
        <v>85</v>
      </c>
      <c r="AV133" s="13" t="s">
        <v>83</v>
      </c>
      <c r="AW133" s="13" t="s">
        <v>32</v>
      </c>
      <c r="AX133" s="13" t="s">
        <v>75</v>
      </c>
      <c r="AY133" s="246" t="s">
        <v>121</v>
      </c>
    </row>
    <row r="134" s="14" customFormat="1">
      <c r="A134" s="14"/>
      <c r="B134" s="247"/>
      <c r="C134" s="248"/>
      <c r="D134" s="232" t="s">
        <v>132</v>
      </c>
      <c r="E134" s="249" t="s">
        <v>1</v>
      </c>
      <c r="F134" s="250" t="s">
        <v>212</v>
      </c>
      <c r="G134" s="248"/>
      <c r="H134" s="251">
        <v>16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132</v>
      </c>
      <c r="AU134" s="257" t="s">
        <v>85</v>
      </c>
      <c r="AV134" s="14" t="s">
        <v>85</v>
      </c>
      <c r="AW134" s="14" t="s">
        <v>32</v>
      </c>
      <c r="AX134" s="14" t="s">
        <v>75</v>
      </c>
      <c r="AY134" s="257" t="s">
        <v>121</v>
      </c>
    </row>
    <row r="135" s="14" customFormat="1">
      <c r="A135" s="14"/>
      <c r="B135" s="247"/>
      <c r="C135" s="248"/>
      <c r="D135" s="232" t="s">
        <v>132</v>
      </c>
      <c r="E135" s="249" t="s">
        <v>1</v>
      </c>
      <c r="F135" s="250" t="s">
        <v>213</v>
      </c>
      <c r="G135" s="248"/>
      <c r="H135" s="251">
        <v>30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132</v>
      </c>
      <c r="AU135" s="257" t="s">
        <v>85</v>
      </c>
      <c r="AV135" s="14" t="s">
        <v>85</v>
      </c>
      <c r="AW135" s="14" t="s">
        <v>32</v>
      </c>
      <c r="AX135" s="14" t="s">
        <v>75</v>
      </c>
      <c r="AY135" s="257" t="s">
        <v>121</v>
      </c>
    </row>
    <row r="136" s="13" customFormat="1">
      <c r="A136" s="13"/>
      <c r="B136" s="237"/>
      <c r="C136" s="238"/>
      <c r="D136" s="232" t="s">
        <v>132</v>
      </c>
      <c r="E136" s="239" t="s">
        <v>1</v>
      </c>
      <c r="F136" s="240" t="s">
        <v>214</v>
      </c>
      <c r="G136" s="238"/>
      <c r="H136" s="239" t="s">
        <v>1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132</v>
      </c>
      <c r="AU136" s="246" t="s">
        <v>85</v>
      </c>
      <c r="AV136" s="13" t="s">
        <v>83</v>
      </c>
      <c r="AW136" s="13" t="s">
        <v>32</v>
      </c>
      <c r="AX136" s="13" t="s">
        <v>75</v>
      </c>
      <c r="AY136" s="246" t="s">
        <v>121</v>
      </c>
    </row>
    <row r="137" s="14" customFormat="1">
      <c r="A137" s="14"/>
      <c r="B137" s="247"/>
      <c r="C137" s="248"/>
      <c r="D137" s="232" t="s">
        <v>132</v>
      </c>
      <c r="E137" s="249" t="s">
        <v>1</v>
      </c>
      <c r="F137" s="250" t="s">
        <v>215</v>
      </c>
      <c r="G137" s="248"/>
      <c r="H137" s="251">
        <v>4.7999999999999998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132</v>
      </c>
      <c r="AU137" s="257" t="s">
        <v>85</v>
      </c>
      <c r="AV137" s="14" t="s">
        <v>85</v>
      </c>
      <c r="AW137" s="14" t="s">
        <v>32</v>
      </c>
      <c r="AX137" s="14" t="s">
        <v>75</v>
      </c>
      <c r="AY137" s="257" t="s">
        <v>121</v>
      </c>
    </row>
    <row r="138" s="13" customFormat="1">
      <c r="A138" s="13"/>
      <c r="B138" s="237"/>
      <c r="C138" s="238"/>
      <c r="D138" s="232" t="s">
        <v>132</v>
      </c>
      <c r="E138" s="239" t="s">
        <v>1</v>
      </c>
      <c r="F138" s="240" t="s">
        <v>216</v>
      </c>
      <c r="G138" s="238"/>
      <c r="H138" s="239" t="s">
        <v>1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132</v>
      </c>
      <c r="AU138" s="246" t="s">
        <v>85</v>
      </c>
      <c r="AV138" s="13" t="s">
        <v>83</v>
      </c>
      <c r="AW138" s="13" t="s">
        <v>32</v>
      </c>
      <c r="AX138" s="13" t="s">
        <v>75</v>
      </c>
      <c r="AY138" s="246" t="s">
        <v>121</v>
      </c>
    </row>
    <row r="139" s="14" customFormat="1">
      <c r="A139" s="14"/>
      <c r="B139" s="247"/>
      <c r="C139" s="248"/>
      <c r="D139" s="232" t="s">
        <v>132</v>
      </c>
      <c r="E139" s="249" t="s">
        <v>1</v>
      </c>
      <c r="F139" s="250" t="s">
        <v>217</v>
      </c>
      <c r="G139" s="248"/>
      <c r="H139" s="251">
        <v>28.699999999999999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132</v>
      </c>
      <c r="AU139" s="257" t="s">
        <v>85</v>
      </c>
      <c r="AV139" s="14" t="s">
        <v>85</v>
      </c>
      <c r="AW139" s="14" t="s">
        <v>32</v>
      </c>
      <c r="AX139" s="14" t="s">
        <v>75</v>
      </c>
      <c r="AY139" s="257" t="s">
        <v>121</v>
      </c>
    </row>
    <row r="140" s="15" customFormat="1">
      <c r="A140" s="15"/>
      <c r="B140" s="258"/>
      <c r="C140" s="259"/>
      <c r="D140" s="232" t="s">
        <v>132</v>
      </c>
      <c r="E140" s="260" t="s">
        <v>1</v>
      </c>
      <c r="F140" s="261" t="s">
        <v>135</v>
      </c>
      <c r="G140" s="259"/>
      <c r="H140" s="262">
        <v>79.5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8" t="s">
        <v>132</v>
      </c>
      <c r="AU140" s="268" t="s">
        <v>85</v>
      </c>
      <c r="AV140" s="15" t="s">
        <v>128</v>
      </c>
      <c r="AW140" s="15" t="s">
        <v>32</v>
      </c>
      <c r="AX140" s="15" t="s">
        <v>83</v>
      </c>
      <c r="AY140" s="268" t="s">
        <v>121</v>
      </c>
    </row>
    <row r="141" s="2" customFormat="1" ht="55.5" customHeight="1">
      <c r="A141" s="39"/>
      <c r="B141" s="40"/>
      <c r="C141" s="219" t="s">
        <v>128</v>
      </c>
      <c r="D141" s="219" t="s">
        <v>123</v>
      </c>
      <c r="E141" s="220" t="s">
        <v>218</v>
      </c>
      <c r="F141" s="221" t="s">
        <v>219</v>
      </c>
      <c r="G141" s="222" t="s">
        <v>126</v>
      </c>
      <c r="H141" s="223">
        <v>114.5</v>
      </c>
      <c r="I141" s="224"/>
      <c r="J141" s="225">
        <f>ROUND(I141*H141,2)</f>
        <v>0</v>
      </c>
      <c r="K141" s="221" t="s">
        <v>127</v>
      </c>
      <c r="L141" s="45"/>
      <c r="M141" s="226" t="s">
        <v>1</v>
      </c>
      <c r="N141" s="227" t="s">
        <v>40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128</v>
      </c>
      <c r="AT141" s="230" t="s">
        <v>123</v>
      </c>
      <c r="AU141" s="230" t="s">
        <v>85</v>
      </c>
      <c r="AY141" s="18" t="s">
        <v>121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83</v>
      </c>
      <c r="BK141" s="231">
        <f>ROUND(I141*H141,2)</f>
        <v>0</v>
      </c>
      <c r="BL141" s="18" t="s">
        <v>128</v>
      </c>
      <c r="BM141" s="230" t="s">
        <v>220</v>
      </c>
    </row>
    <row r="142" s="2" customFormat="1">
      <c r="A142" s="39"/>
      <c r="B142" s="40"/>
      <c r="C142" s="41"/>
      <c r="D142" s="232" t="s">
        <v>130</v>
      </c>
      <c r="E142" s="41"/>
      <c r="F142" s="233" t="s">
        <v>221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130</v>
      </c>
      <c r="AU142" s="18" t="s">
        <v>85</v>
      </c>
    </row>
    <row r="143" s="13" customFormat="1">
      <c r="A143" s="13"/>
      <c r="B143" s="237"/>
      <c r="C143" s="238"/>
      <c r="D143" s="232" t="s">
        <v>132</v>
      </c>
      <c r="E143" s="239" t="s">
        <v>1</v>
      </c>
      <c r="F143" s="240" t="s">
        <v>222</v>
      </c>
      <c r="G143" s="238"/>
      <c r="H143" s="239" t="s">
        <v>1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132</v>
      </c>
      <c r="AU143" s="246" t="s">
        <v>85</v>
      </c>
      <c r="AV143" s="13" t="s">
        <v>83</v>
      </c>
      <c r="AW143" s="13" t="s">
        <v>32</v>
      </c>
      <c r="AX143" s="13" t="s">
        <v>75</v>
      </c>
      <c r="AY143" s="246" t="s">
        <v>121</v>
      </c>
    </row>
    <row r="144" s="14" customFormat="1">
      <c r="A144" s="14"/>
      <c r="B144" s="247"/>
      <c r="C144" s="248"/>
      <c r="D144" s="232" t="s">
        <v>132</v>
      </c>
      <c r="E144" s="249" t="s">
        <v>1</v>
      </c>
      <c r="F144" s="250" t="s">
        <v>223</v>
      </c>
      <c r="G144" s="248"/>
      <c r="H144" s="251">
        <v>79.5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132</v>
      </c>
      <c r="AU144" s="257" t="s">
        <v>85</v>
      </c>
      <c r="AV144" s="14" t="s">
        <v>85</v>
      </c>
      <c r="AW144" s="14" t="s">
        <v>32</v>
      </c>
      <c r="AX144" s="14" t="s">
        <v>75</v>
      </c>
      <c r="AY144" s="257" t="s">
        <v>121</v>
      </c>
    </row>
    <row r="145" s="13" customFormat="1">
      <c r="A145" s="13"/>
      <c r="B145" s="237"/>
      <c r="C145" s="238"/>
      <c r="D145" s="232" t="s">
        <v>132</v>
      </c>
      <c r="E145" s="239" t="s">
        <v>1</v>
      </c>
      <c r="F145" s="240" t="s">
        <v>224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132</v>
      </c>
      <c r="AU145" s="246" t="s">
        <v>85</v>
      </c>
      <c r="AV145" s="13" t="s">
        <v>83</v>
      </c>
      <c r="AW145" s="13" t="s">
        <v>32</v>
      </c>
      <c r="AX145" s="13" t="s">
        <v>75</v>
      </c>
      <c r="AY145" s="246" t="s">
        <v>121</v>
      </c>
    </row>
    <row r="146" s="14" customFormat="1">
      <c r="A146" s="14"/>
      <c r="B146" s="247"/>
      <c r="C146" s="248"/>
      <c r="D146" s="232" t="s">
        <v>132</v>
      </c>
      <c r="E146" s="249" t="s">
        <v>1</v>
      </c>
      <c r="F146" s="250" t="s">
        <v>150</v>
      </c>
      <c r="G146" s="248"/>
      <c r="H146" s="251">
        <v>5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132</v>
      </c>
      <c r="AU146" s="257" t="s">
        <v>85</v>
      </c>
      <c r="AV146" s="14" t="s">
        <v>85</v>
      </c>
      <c r="AW146" s="14" t="s">
        <v>32</v>
      </c>
      <c r="AX146" s="14" t="s">
        <v>75</v>
      </c>
      <c r="AY146" s="257" t="s">
        <v>121</v>
      </c>
    </row>
    <row r="147" s="13" customFormat="1">
      <c r="A147" s="13"/>
      <c r="B147" s="237"/>
      <c r="C147" s="238"/>
      <c r="D147" s="232" t="s">
        <v>132</v>
      </c>
      <c r="E147" s="239" t="s">
        <v>1</v>
      </c>
      <c r="F147" s="240" t="s">
        <v>225</v>
      </c>
      <c r="G147" s="238"/>
      <c r="H147" s="239" t="s">
        <v>1</v>
      </c>
      <c r="I147" s="241"/>
      <c r="J147" s="238"/>
      <c r="K147" s="238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132</v>
      </c>
      <c r="AU147" s="246" t="s">
        <v>85</v>
      </c>
      <c r="AV147" s="13" t="s">
        <v>83</v>
      </c>
      <c r="AW147" s="13" t="s">
        <v>32</v>
      </c>
      <c r="AX147" s="13" t="s">
        <v>75</v>
      </c>
      <c r="AY147" s="246" t="s">
        <v>121</v>
      </c>
    </row>
    <row r="148" s="14" customFormat="1">
      <c r="A148" s="14"/>
      <c r="B148" s="247"/>
      <c r="C148" s="248"/>
      <c r="D148" s="232" t="s">
        <v>132</v>
      </c>
      <c r="E148" s="249" t="s">
        <v>1</v>
      </c>
      <c r="F148" s="250" t="s">
        <v>226</v>
      </c>
      <c r="G148" s="248"/>
      <c r="H148" s="251">
        <v>30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132</v>
      </c>
      <c r="AU148" s="257" t="s">
        <v>85</v>
      </c>
      <c r="AV148" s="14" t="s">
        <v>85</v>
      </c>
      <c r="AW148" s="14" t="s">
        <v>32</v>
      </c>
      <c r="AX148" s="14" t="s">
        <v>75</v>
      </c>
      <c r="AY148" s="257" t="s">
        <v>121</v>
      </c>
    </row>
    <row r="149" s="15" customFormat="1">
      <c r="A149" s="15"/>
      <c r="B149" s="258"/>
      <c r="C149" s="259"/>
      <c r="D149" s="232" t="s">
        <v>132</v>
      </c>
      <c r="E149" s="260" t="s">
        <v>1</v>
      </c>
      <c r="F149" s="261" t="s">
        <v>135</v>
      </c>
      <c r="G149" s="259"/>
      <c r="H149" s="262">
        <v>114.5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8" t="s">
        <v>132</v>
      </c>
      <c r="AU149" s="268" t="s">
        <v>85</v>
      </c>
      <c r="AV149" s="15" t="s">
        <v>128</v>
      </c>
      <c r="AW149" s="15" t="s">
        <v>32</v>
      </c>
      <c r="AX149" s="15" t="s">
        <v>83</v>
      </c>
      <c r="AY149" s="268" t="s">
        <v>121</v>
      </c>
    </row>
    <row r="150" s="12" customFormat="1" ht="22.8" customHeight="1">
      <c r="A150" s="12"/>
      <c r="B150" s="203"/>
      <c r="C150" s="204"/>
      <c r="D150" s="205" t="s">
        <v>74</v>
      </c>
      <c r="E150" s="217" t="s">
        <v>128</v>
      </c>
      <c r="F150" s="217" t="s">
        <v>227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SUM(P151:P185)</f>
        <v>0</v>
      </c>
      <c r="Q150" s="211"/>
      <c r="R150" s="212">
        <f>SUM(R151:R185)</f>
        <v>634.61498879999988</v>
      </c>
      <c r="S150" s="211"/>
      <c r="T150" s="213">
        <f>SUM(T151:T185)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83</v>
      </c>
      <c r="AT150" s="215" t="s">
        <v>74</v>
      </c>
      <c r="AU150" s="215" t="s">
        <v>83</v>
      </c>
      <c r="AY150" s="214" t="s">
        <v>121</v>
      </c>
      <c r="BK150" s="216">
        <f>SUM(BK151:BK185)</f>
        <v>0</v>
      </c>
    </row>
    <row r="151" s="2" customFormat="1" ht="37.8" customHeight="1">
      <c r="A151" s="39"/>
      <c r="B151" s="40"/>
      <c r="C151" s="219" t="s">
        <v>150</v>
      </c>
      <c r="D151" s="219" t="s">
        <v>123</v>
      </c>
      <c r="E151" s="220" t="s">
        <v>228</v>
      </c>
      <c r="F151" s="221" t="s">
        <v>229</v>
      </c>
      <c r="G151" s="222" t="s">
        <v>126</v>
      </c>
      <c r="H151" s="223">
        <v>317.81599999999997</v>
      </c>
      <c r="I151" s="224"/>
      <c r="J151" s="225">
        <f>ROUND(I151*H151,2)</f>
        <v>0</v>
      </c>
      <c r="K151" s="221" t="s">
        <v>127</v>
      </c>
      <c r="L151" s="45"/>
      <c r="M151" s="226" t="s">
        <v>1</v>
      </c>
      <c r="N151" s="227" t="s">
        <v>40</v>
      </c>
      <c r="O151" s="92"/>
      <c r="P151" s="228">
        <f>O151*H151</f>
        <v>0</v>
      </c>
      <c r="Q151" s="228">
        <v>1.9967999999999999</v>
      </c>
      <c r="R151" s="228">
        <f>Q151*H151</f>
        <v>634.61498879999988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128</v>
      </c>
      <c r="AT151" s="230" t="s">
        <v>123</v>
      </c>
      <c r="AU151" s="230" t="s">
        <v>85</v>
      </c>
      <c r="AY151" s="18" t="s">
        <v>121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83</v>
      </c>
      <c r="BK151" s="231">
        <f>ROUND(I151*H151,2)</f>
        <v>0</v>
      </c>
      <c r="BL151" s="18" t="s">
        <v>128</v>
      </c>
      <c r="BM151" s="230" t="s">
        <v>230</v>
      </c>
    </row>
    <row r="152" s="13" customFormat="1">
      <c r="A152" s="13"/>
      <c r="B152" s="237"/>
      <c r="C152" s="238"/>
      <c r="D152" s="232" t="s">
        <v>132</v>
      </c>
      <c r="E152" s="239" t="s">
        <v>1</v>
      </c>
      <c r="F152" s="240" t="s">
        <v>231</v>
      </c>
      <c r="G152" s="238"/>
      <c r="H152" s="239" t="s">
        <v>1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132</v>
      </c>
      <c r="AU152" s="246" t="s">
        <v>85</v>
      </c>
      <c r="AV152" s="13" t="s">
        <v>83</v>
      </c>
      <c r="AW152" s="13" t="s">
        <v>32</v>
      </c>
      <c r="AX152" s="13" t="s">
        <v>75</v>
      </c>
      <c r="AY152" s="246" t="s">
        <v>121</v>
      </c>
    </row>
    <row r="153" s="14" customFormat="1">
      <c r="A153" s="14"/>
      <c r="B153" s="247"/>
      <c r="C153" s="248"/>
      <c r="D153" s="232" t="s">
        <v>132</v>
      </c>
      <c r="E153" s="249" t="s">
        <v>1</v>
      </c>
      <c r="F153" s="250" t="s">
        <v>232</v>
      </c>
      <c r="G153" s="248"/>
      <c r="H153" s="251">
        <v>82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132</v>
      </c>
      <c r="AU153" s="257" t="s">
        <v>85</v>
      </c>
      <c r="AV153" s="14" t="s">
        <v>85</v>
      </c>
      <c r="AW153" s="14" t="s">
        <v>32</v>
      </c>
      <c r="AX153" s="14" t="s">
        <v>75</v>
      </c>
      <c r="AY153" s="257" t="s">
        <v>121</v>
      </c>
    </row>
    <row r="154" s="13" customFormat="1">
      <c r="A154" s="13"/>
      <c r="B154" s="237"/>
      <c r="C154" s="238"/>
      <c r="D154" s="232" t="s">
        <v>132</v>
      </c>
      <c r="E154" s="239" t="s">
        <v>1</v>
      </c>
      <c r="F154" s="240" t="s">
        <v>233</v>
      </c>
      <c r="G154" s="238"/>
      <c r="H154" s="239" t="s">
        <v>1</v>
      </c>
      <c r="I154" s="241"/>
      <c r="J154" s="238"/>
      <c r="K154" s="238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132</v>
      </c>
      <c r="AU154" s="246" t="s">
        <v>85</v>
      </c>
      <c r="AV154" s="13" t="s">
        <v>83</v>
      </c>
      <c r="AW154" s="13" t="s">
        <v>32</v>
      </c>
      <c r="AX154" s="13" t="s">
        <v>75</v>
      </c>
      <c r="AY154" s="246" t="s">
        <v>121</v>
      </c>
    </row>
    <row r="155" s="14" customFormat="1">
      <c r="A155" s="14"/>
      <c r="B155" s="247"/>
      <c r="C155" s="248"/>
      <c r="D155" s="232" t="s">
        <v>132</v>
      </c>
      <c r="E155" s="249" t="s">
        <v>1</v>
      </c>
      <c r="F155" s="250" t="s">
        <v>234</v>
      </c>
      <c r="G155" s="248"/>
      <c r="H155" s="251">
        <v>165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132</v>
      </c>
      <c r="AU155" s="257" t="s">
        <v>85</v>
      </c>
      <c r="AV155" s="14" t="s">
        <v>85</v>
      </c>
      <c r="AW155" s="14" t="s">
        <v>32</v>
      </c>
      <c r="AX155" s="14" t="s">
        <v>75</v>
      </c>
      <c r="AY155" s="257" t="s">
        <v>121</v>
      </c>
    </row>
    <row r="156" s="13" customFormat="1">
      <c r="A156" s="13"/>
      <c r="B156" s="237"/>
      <c r="C156" s="238"/>
      <c r="D156" s="232" t="s">
        <v>132</v>
      </c>
      <c r="E156" s="239" t="s">
        <v>1</v>
      </c>
      <c r="F156" s="240" t="s">
        <v>206</v>
      </c>
      <c r="G156" s="238"/>
      <c r="H156" s="239" t="s">
        <v>1</v>
      </c>
      <c r="I156" s="241"/>
      <c r="J156" s="238"/>
      <c r="K156" s="238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132</v>
      </c>
      <c r="AU156" s="246" t="s">
        <v>85</v>
      </c>
      <c r="AV156" s="13" t="s">
        <v>83</v>
      </c>
      <c r="AW156" s="13" t="s">
        <v>32</v>
      </c>
      <c r="AX156" s="13" t="s">
        <v>75</v>
      </c>
      <c r="AY156" s="246" t="s">
        <v>121</v>
      </c>
    </row>
    <row r="157" s="14" customFormat="1">
      <c r="A157" s="14"/>
      <c r="B157" s="247"/>
      <c r="C157" s="248"/>
      <c r="D157" s="232" t="s">
        <v>132</v>
      </c>
      <c r="E157" s="249" t="s">
        <v>1</v>
      </c>
      <c r="F157" s="250" t="s">
        <v>207</v>
      </c>
      <c r="G157" s="248"/>
      <c r="H157" s="251">
        <v>36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132</v>
      </c>
      <c r="AU157" s="257" t="s">
        <v>85</v>
      </c>
      <c r="AV157" s="14" t="s">
        <v>85</v>
      </c>
      <c r="AW157" s="14" t="s">
        <v>32</v>
      </c>
      <c r="AX157" s="14" t="s">
        <v>75</v>
      </c>
      <c r="AY157" s="257" t="s">
        <v>121</v>
      </c>
    </row>
    <row r="158" s="13" customFormat="1">
      <c r="A158" s="13"/>
      <c r="B158" s="237"/>
      <c r="C158" s="238"/>
      <c r="D158" s="232" t="s">
        <v>132</v>
      </c>
      <c r="E158" s="239" t="s">
        <v>1</v>
      </c>
      <c r="F158" s="240" t="s">
        <v>208</v>
      </c>
      <c r="G158" s="238"/>
      <c r="H158" s="239" t="s">
        <v>1</v>
      </c>
      <c r="I158" s="241"/>
      <c r="J158" s="238"/>
      <c r="K158" s="238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132</v>
      </c>
      <c r="AU158" s="246" t="s">
        <v>85</v>
      </c>
      <c r="AV158" s="13" t="s">
        <v>83</v>
      </c>
      <c r="AW158" s="13" t="s">
        <v>32</v>
      </c>
      <c r="AX158" s="13" t="s">
        <v>75</v>
      </c>
      <c r="AY158" s="246" t="s">
        <v>121</v>
      </c>
    </row>
    <row r="159" s="14" customFormat="1">
      <c r="A159" s="14"/>
      <c r="B159" s="247"/>
      <c r="C159" s="248"/>
      <c r="D159" s="232" t="s">
        <v>132</v>
      </c>
      <c r="E159" s="249" t="s">
        <v>1</v>
      </c>
      <c r="F159" s="250" t="s">
        <v>209</v>
      </c>
      <c r="G159" s="248"/>
      <c r="H159" s="251">
        <v>12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132</v>
      </c>
      <c r="AU159" s="257" t="s">
        <v>85</v>
      </c>
      <c r="AV159" s="14" t="s">
        <v>85</v>
      </c>
      <c r="AW159" s="14" t="s">
        <v>32</v>
      </c>
      <c r="AX159" s="14" t="s">
        <v>75</v>
      </c>
      <c r="AY159" s="257" t="s">
        <v>121</v>
      </c>
    </row>
    <row r="160" s="13" customFormat="1">
      <c r="A160" s="13"/>
      <c r="B160" s="237"/>
      <c r="C160" s="238"/>
      <c r="D160" s="232" t="s">
        <v>132</v>
      </c>
      <c r="E160" s="239" t="s">
        <v>1</v>
      </c>
      <c r="F160" s="240" t="s">
        <v>235</v>
      </c>
      <c r="G160" s="238"/>
      <c r="H160" s="239" t="s">
        <v>1</v>
      </c>
      <c r="I160" s="241"/>
      <c r="J160" s="238"/>
      <c r="K160" s="238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132</v>
      </c>
      <c r="AU160" s="246" t="s">
        <v>85</v>
      </c>
      <c r="AV160" s="13" t="s">
        <v>83</v>
      </c>
      <c r="AW160" s="13" t="s">
        <v>32</v>
      </c>
      <c r="AX160" s="13" t="s">
        <v>75</v>
      </c>
      <c r="AY160" s="246" t="s">
        <v>121</v>
      </c>
    </row>
    <row r="161" s="14" customFormat="1">
      <c r="A161" s="14"/>
      <c r="B161" s="247"/>
      <c r="C161" s="248"/>
      <c r="D161" s="232" t="s">
        <v>132</v>
      </c>
      <c r="E161" s="249" t="s">
        <v>1</v>
      </c>
      <c r="F161" s="250" t="s">
        <v>236</v>
      </c>
      <c r="G161" s="248"/>
      <c r="H161" s="251">
        <v>28.699999999999999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132</v>
      </c>
      <c r="AU161" s="257" t="s">
        <v>85</v>
      </c>
      <c r="AV161" s="14" t="s">
        <v>85</v>
      </c>
      <c r="AW161" s="14" t="s">
        <v>32</v>
      </c>
      <c r="AX161" s="14" t="s">
        <v>75</v>
      </c>
      <c r="AY161" s="257" t="s">
        <v>121</v>
      </c>
    </row>
    <row r="162" s="14" customFormat="1">
      <c r="A162" s="14"/>
      <c r="B162" s="247"/>
      <c r="C162" s="248"/>
      <c r="D162" s="232" t="s">
        <v>132</v>
      </c>
      <c r="E162" s="249" t="s">
        <v>1</v>
      </c>
      <c r="F162" s="250" t="s">
        <v>237</v>
      </c>
      <c r="G162" s="248"/>
      <c r="H162" s="251">
        <v>13.811999999999999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132</v>
      </c>
      <c r="AU162" s="257" t="s">
        <v>85</v>
      </c>
      <c r="AV162" s="14" t="s">
        <v>85</v>
      </c>
      <c r="AW162" s="14" t="s">
        <v>32</v>
      </c>
      <c r="AX162" s="14" t="s">
        <v>75</v>
      </c>
      <c r="AY162" s="257" t="s">
        <v>121</v>
      </c>
    </row>
    <row r="163" s="13" customFormat="1">
      <c r="A163" s="13"/>
      <c r="B163" s="237"/>
      <c r="C163" s="238"/>
      <c r="D163" s="232" t="s">
        <v>132</v>
      </c>
      <c r="E163" s="239" t="s">
        <v>1</v>
      </c>
      <c r="F163" s="240" t="s">
        <v>238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132</v>
      </c>
      <c r="AU163" s="246" t="s">
        <v>85</v>
      </c>
      <c r="AV163" s="13" t="s">
        <v>83</v>
      </c>
      <c r="AW163" s="13" t="s">
        <v>32</v>
      </c>
      <c r="AX163" s="13" t="s">
        <v>75</v>
      </c>
      <c r="AY163" s="246" t="s">
        <v>121</v>
      </c>
    </row>
    <row r="164" s="14" customFormat="1">
      <c r="A164" s="14"/>
      <c r="B164" s="247"/>
      <c r="C164" s="248"/>
      <c r="D164" s="232" t="s">
        <v>132</v>
      </c>
      <c r="E164" s="249" t="s">
        <v>1</v>
      </c>
      <c r="F164" s="250" t="s">
        <v>236</v>
      </c>
      <c r="G164" s="248"/>
      <c r="H164" s="251">
        <v>28.699999999999999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132</v>
      </c>
      <c r="AU164" s="257" t="s">
        <v>85</v>
      </c>
      <c r="AV164" s="14" t="s">
        <v>85</v>
      </c>
      <c r="AW164" s="14" t="s">
        <v>32</v>
      </c>
      <c r="AX164" s="14" t="s">
        <v>75</v>
      </c>
      <c r="AY164" s="257" t="s">
        <v>121</v>
      </c>
    </row>
    <row r="165" s="14" customFormat="1">
      <c r="A165" s="14"/>
      <c r="B165" s="247"/>
      <c r="C165" s="248"/>
      <c r="D165" s="232" t="s">
        <v>132</v>
      </c>
      <c r="E165" s="249" t="s">
        <v>1</v>
      </c>
      <c r="F165" s="250" t="s">
        <v>237</v>
      </c>
      <c r="G165" s="248"/>
      <c r="H165" s="251">
        <v>13.811999999999999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132</v>
      </c>
      <c r="AU165" s="257" t="s">
        <v>85</v>
      </c>
      <c r="AV165" s="14" t="s">
        <v>85</v>
      </c>
      <c r="AW165" s="14" t="s">
        <v>32</v>
      </c>
      <c r="AX165" s="14" t="s">
        <v>75</v>
      </c>
      <c r="AY165" s="257" t="s">
        <v>121</v>
      </c>
    </row>
    <row r="166" s="13" customFormat="1">
      <c r="A166" s="13"/>
      <c r="B166" s="237"/>
      <c r="C166" s="238"/>
      <c r="D166" s="232" t="s">
        <v>132</v>
      </c>
      <c r="E166" s="239" t="s">
        <v>1</v>
      </c>
      <c r="F166" s="240" t="s">
        <v>214</v>
      </c>
      <c r="G166" s="238"/>
      <c r="H166" s="239" t="s">
        <v>1</v>
      </c>
      <c r="I166" s="241"/>
      <c r="J166" s="238"/>
      <c r="K166" s="238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132</v>
      </c>
      <c r="AU166" s="246" t="s">
        <v>85</v>
      </c>
      <c r="AV166" s="13" t="s">
        <v>83</v>
      </c>
      <c r="AW166" s="13" t="s">
        <v>32</v>
      </c>
      <c r="AX166" s="13" t="s">
        <v>75</v>
      </c>
      <c r="AY166" s="246" t="s">
        <v>121</v>
      </c>
    </row>
    <row r="167" s="14" customFormat="1">
      <c r="A167" s="14"/>
      <c r="B167" s="247"/>
      <c r="C167" s="248"/>
      <c r="D167" s="232" t="s">
        <v>132</v>
      </c>
      <c r="E167" s="249" t="s">
        <v>1</v>
      </c>
      <c r="F167" s="250" t="s">
        <v>239</v>
      </c>
      <c r="G167" s="248"/>
      <c r="H167" s="251">
        <v>7.6799999999999997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132</v>
      </c>
      <c r="AU167" s="257" t="s">
        <v>85</v>
      </c>
      <c r="AV167" s="14" t="s">
        <v>85</v>
      </c>
      <c r="AW167" s="14" t="s">
        <v>32</v>
      </c>
      <c r="AX167" s="14" t="s">
        <v>75</v>
      </c>
      <c r="AY167" s="257" t="s">
        <v>121</v>
      </c>
    </row>
    <row r="168" s="16" customFormat="1">
      <c r="A168" s="16"/>
      <c r="B168" s="274"/>
      <c r="C168" s="275"/>
      <c r="D168" s="232" t="s">
        <v>132</v>
      </c>
      <c r="E168" s="276" t="s">
        <v>1</v>
      </c>
      <c r="F168" s="277" t="s">
        <v>240</v>
      </c>
      <c r="G168" s="275"/>
      <c r="H168" s="278">
        <v>387.70400000000001</v>
      </c>
      <c r="I168" s="279"/>
      <c r="J168" s="275"/>
      <c r="K168" s="275"/>
      <c r="L168" s="280"/>
      <c r="M168" s="281"/>
      <c r="N168" s="282"/>
      <c r="O168" s="282"/>
      <c r="P168" s="282"/>
      <c r="Q168" s="282"/>
      <c r="R168" s="282"/>
      <c r="S168" s="282"/>
      <c r="T168" s="283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84" t="s">
        <v>132</v>
      </c>
      <c r="AU168" s="284" t="s">
        <v>85</v>
      </c>
      <c r="AV168" s="16" t="s">
        <v>139</v>
      </c>
      <c r="AW168" s="16" t="s">
        <v>32</v>
      </c>
      <c r="AX168" s="16" t="s">
        <v>75</v>
      </c>
      <c r="AY168" s="284" t="s">
        <v>121</v>
      </c>
    </row>
    <row r="169" s="13" customFormat="1">
      <c r="A169" s="13"/>
      <c r="B169" s="237"/>
      <c r="C169" s="238"/>
      <c r="D169" s="232" t="s">
        <v>132</v>
      </c>
      <c r="E169" s="239" t="s">
        <v>1</v>
      </c>
      <c r="F169" s="240" t="s">
        <v>241</v>
      </c>
      <c r="G169" s="238"/>
      <c r="H169" s="239" t="s">
        <v>1</v>
      </c>
      <c r="I169" s="241"/>
      <c r="J169" s="238"/>
      <c r="K169" s="238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132</v>
      </c>
      <c r="AU169" s="246" t="s">
        <v>85</v>
      </c>
      <c r="AV169" s="13" t="s">
        <v>83</v>
      </c>
      <c r="AW169" s="13" t="s">
        <v>32</v>
      </c>
      <c r="AX169" s="13" t="s">
        <v>75</v>
      </c>
      <c r="AY169" s="246" t="s">
        <v>121</v>
      </c>
    </row>
    <row r="170" s="14" customFormat="1">
      <c r="A170" s="14"/>
      <c r="B170" s="247"/>
      <c r="C170" s="248"/>
      <c r="D170" s="232" t="s">
        <v>132</v>
      </c>
      <c r="E170" s="249" t="s">
        <v>1</v>
      </c>
      <c r="F170" s="250" t="s">
        <v>242</v>
      </c>
      <c r="G170" s="248"/>
      <c r="H170" s="251">
        <v>-69.888000000000005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132</v>
      </c>
      <c r="AU170" s="257" t="s">
        <v>85</v>
      </c>
      <c r="AV170" s="14" t="s">
        <v>85</v>
      </c>
      <c r="AW170" s="14" t="s">
        <v>32</v>
      </c>
      <c r="AX170" s="14" t="s">
        <v>75</v>
      </c>
      <c r="AY170" s="257" t="s">
        <v>121</v>
      </c>
    </row>
    <row r="171" s="15" customFormat="1">
      <c r="A171" s="15"/>
      <c r="B171" s="258"/>
      <c r="C171" s="259"/>
      <c r="D171" s="232" t="s">
        <v>132</v>
      </c>
      <c r="E171" s="260" t="s">
        <v>1</v>
      </c>
      <c r="F171" s="261" t="s">
        <v>135</v>
      </c>
      <c r="G171" s="259"/>
      <c r="H171" s="262">
        <v>317.81599999999997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8" t="s">
        <v>132</v>
      </c>
      <c r="AU171" s="268" t="s">
        <v>85</v>
      </c>
      <c r="AV171" s="15" t="s">
        <v>128</v>
      </c>
      <c r="AW171" s="15" t="s">
        <v>32</v>
      </c>
      <c r="AX171" s="15" t="s">
        <v>83</v>
      </c>
      <c r="AY171" s="268" t="s">
        <v>121</v>
      </c>
    </row>
    <row r="172" s="2" customFormat="1" ht="37.8" customHeight="1">
      <c r="A172" s="39"/>
      <c r="B172" s="40"/>
      <c r="C172" s="219" t="s">
        <v>157</v>
      </c>
      <c r="D172" s="219" t="s">
        <v>123</v>
      </c>
      <c r="E172" s="220" t="s">
        <v>243</v>
      </c>
      <c r="F172" s="221" t="s">
        <v>229</v>
      </c>
      <c r="G172" s="222" t="s">
        <v>126</v>
      </c>
      <c r="H172" s="223">
        <v>69.888000000000005</v>
      </c>
      <c r="I172" s="224"/>
      <c r="J172" s="225">
        <f>ROUND(I172*H172,2)</f>
        <v>0</v>
      </c>
      <c r="K172" s="221" t="s">
        <v>127</v>
      </c>
      <c r="L172" s="45"/>
      <c r="M172" s="226" t="s">
        <v>1</v>
      </c>
      <c r="N172" s="227" t="s">
        <v>40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128</v>
      </c>
      <c r="AT172" s="230" t="s">
        <v>123</v>
      </c>
      <c r="AU172" s="230" t="s">
        <v>85</v>
      </c>
      <c r="AY172" s="18" t="s">
        <v>121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83</v>
      </c>
      <c r="BK172" s="231">
        <f>ROUND(I172*H172,2)</f>
        <v>0</v>
      </c>
      <c r="BL172" s="18" t="s">
        <v>128</v>
      </c>
      <c r="BM172" s="230" t="s">
        <v>244</v>
      </c>
    </row>
    <row r="173" s="13" customFormat="1">
      <c r="A173" s="13"/>
      <c r="B173" s="237"/>
      <c r="C173" s="238"/>
      <c r="D173" s="232" t="s">
        <v>132</v>
      </c>
      <c r="E173" s="239" t="s">
        <v>1</v>
      </c>
      <c r="F173" s="240" t="s">
        <v>245</v>
      </c>
      <c r="G173" s="238"/>
      <c r="H173" s="239" t="s">
        <v>1</v>
      </c>
      <c r="I173" s="241"/>
      <c r="J173" s="238"/>
      <c r="K173" s="238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132</v>
      </c>
      <c r="AU173" s="246" t="s">
        <v>85</v>
      </c>
      <c r="AV173" s="13" t="s">
        <v>83</v>
      </c>
      <c r="AW173" s="13" t="s">
        <v>32</v>
      </c>
      <c r="AX173" s="13" t="s">
        <v>75</v>
      </c>
      <c r="AY173" s="246" t="s">
        <v>121</v>
      </c>
    </row>
    <row r="174" s="14" customFormat="1">
      <c r="A174" s="14"/>
      <c r="B174" s="247"/>
      <c r="C174" s="248"/>
      <c r="D174" s="232" t="s">
        <v>132</v>
      </c>
      <c r="E174" s="249" t="s">
        <v>1</v>
      </c>
      <c r="F174" s="250" t="s">
        <v>246</v>
      </c>
      <c r="G174" s="248"/>
      <c r="H174" s="251">
        <v>69.888000000000005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132</v>
      </c>
      <c r="AU174" s="257" t="s">
        <v>85</v>
      </c>
      <c r="AV174" s="14" t="s">
        <v>85</v>
      </c>
      <c r="AW174" s="14" t="s">
        <v>32</v>
      </c>
      <c r="AX174" s="14" t="s">
        <v>75</v>
      </c>
      <c r="AY174" s="257" t="s">
        <v>121</v>
      </c>
    </row>
    <row r="175" s="15" customFormat="1">
      <c r="A175" s="15"/>
      <c r="B175" s="258"/>
      <c r="C175" s="259"/>
      <c r="D175" s="232" t="s">
        <v>132</v>
      </c>
      <c r="E175" s="260" t="s">
        <v>1</v>
      </c>
      <c r="F175" s="261" t="s">
        <v>135</v>
      </c>
      <c r="G175" s="259"/>
      <c r="H175" s="262">
        <v>69.888000000000005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8" t="s">
        <v>132</v>
      </c>
      <c r="AU175" s="268" t="s">
        <v>85</v>
      </c>
      <c r="AV175" s="15" t="s">
        <v>128</v>
      </c>
      <c r="AW175" s="15" t="s">
        <v>32</v>
      </c>
      <c r="AX175" s="15" t="s">
        <v>83</v>
      </c>
      <c r="AY175" s="268" t="s">
        <v>121</v>
      </c>
    </row>
    <row r="176" s="2" customFormat="1" ht="24.15" customHeight="1">
      <c r="A176" s="39"/>
      <c r="B176" s="40"/>
      <c r="C176" s="219" t="s">
        <v>166</v>
      </c>
      <c r="D176" s="219" t="s">
        <v>123</v>
      </c>
      <c r="E176" s="220" t="s">
        <v>247</v>
      </c>
      <c r="F176" s="221" t="s">
        <v>248</v>
      </c>
      <c r="G176" s="222" t="s">
        <v>190</v>
      </c>
      <c r="H176" s="223">
        <v>310.39999999999998</v>
      </c>
      <c r="I176" s="224"/>
      <c r="J176" s="225">
        <f>ROUND(I176*H176,2)</f>
        <v>0</v>
      </c>
      <c r="K176" s="221" t="s">
        <v>127</v>
      </c>
      <c r="L176" s="45"/>
      <c r="M176" s="226" t="s">
        <v>1</v>
      </c>
      <c r="N176" s="227" t="s">
        <v>40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128</v>
      </c>
      <c r="AT176" s="230" t="s">
        <v>123</v>
      </c>
      <c r="AU176" s="230" t="s">
        <v>85</v>
      </c>
      <c r="AY176" s="18" t="s">
        <v>121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128</v>
      </c>
      <c r="BM176" s="230" t="s">
        <v>249</v>
      </c>
    </row>
    <row r="177" s="13" customFormat="1">
      <c r="A177" s="13"/>
      <c r="B177" s="237"/>
      <c r="C177" s="238"/>
      <c r="D177" s="232" t="s">
        <v>132</v>
      </c>
      <c r="E177" s="239" t="s">
        <v>1</v>
      </c>
      <c r="F177" s="240" t="s">
        <v>231</v>
      </c>
      <c r="G177" s="238"/>
      <c r="H177" s="239" t="s">
        <v>1</v>
      </c>
      <c r="I177" s="241"/>
      <c r="J177" s="238"/>
      <c r="K177" s="238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132</v>
      </c>
      <c r="AU177" s="246" t="s">
        <v>85</v>
      </c>
      <c r="AV177" s="13" t="s">
        <v>83</v>
      </c>
      <c r="AW177" s="13" t="s">
        <v>32</v>
      </c>
      <c r="AX177" s="13" t="s">
        <v>75</v>
      </c>
      <c r="AY177" s="246" t="s">
        <v>121</v>
      </c>
    </row>
    <row r="178" s="14" customFormat="1">
      <c r="A178" s="14"/>
      <c r="B178" s="247"/>
      <c r="C178" s="248"/>
      <c r="D178" s="232" t="s">
        <v>132</v>
      </c>
      <c r="E178" s="249" t="s">
        <v>1</v>
      </c>
      <c r="F178" s="250" t="s">
        <v>250</v>
      </c>
      <c r="G178" s="248"/>
      <c r="H178" s="251">
        <v>98.400000000000006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132</v>
      </c>
      <c r="AU178" s="257" t="s">
        <v>85</v>
      </c>
      <c r="AV178" s="14" t="s">
        <v>85</v>
      </c>
      <c r="AW178" s="14" t="s">
        <v>32</v>
      </c>
      <c r="AX178" s="14" t="s">
        <v>75</v>
      </c>
      <c r="AY178" s="257" t="s">
        <v>121</v>
      </c>
    </row>
    <row r="179" s="13" customFormat="1">
      <c r="A179" s="13"/>
      <c r="B179" s="237"/>
      <c r="C179" s="238"/>
      <c r="D179" s="232" t="s">
        <v>132</v>
      </c>
      <c r="E179" s="239" t="s">
        <v>1</v>
      </c>
      <c r="F179" s="240" t="s">
        <v>251</v>
      </c>
      <c r="G179" s="238"/>
      <c r="H179" s="239" t="s">
        <v>1</v>
      </c>
      <c r="I179" s="241"/>
      <c r="J179" s="238"/>
      <c r="K179" s="238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132</v>
      </c>
      <c r="AU179" s="246" t="s">
        <v>85</v>
      </c>
      <c r="AV179" s="13" t="s">
        <v>83</v>
      </c>
      <c r="AW179" s="13" t="s">
        <v>32</v>
      </c>
      <c r="AX179" s="13" t="s">
        <v>75</v>
      </c>
      <c r="AY179" s="246" t="s">
        <v>121</v>
      </c>
    </row>
    <row r="180" s="14" customFormat="1">
      <c r="A180" s="14"/>
      <c r="B180" s="247"/>
      <c r="C180" s="248"/>
      <c r="D180" s="232" t="s">
        <v>132</v>
      </c>
      <c r="E180" s="249" t="s">
        <v>1</v>
      </c>
      <c r="F180" s="250" t="s">
        <v>252</v>
      </c>
      <c r="G180" s="248"/>
      <c r="H180" s="251">
        <v>132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132</v>
      </c>
      <c r="AU180" s="257" t="s">
        <v>85</v>
      </c>
      <c r="AV180" s="14" t="s">
        <v>85</v>
      </c>
      <c r="AW180" s="14" t="s">
        <v>32</v>
      </c>
      <c r="AX180" s="14" t="s">
        <v>75</v>
      </c>
      <c r="AY180" s="257" t="s">
        <v>121</v>
      </c>
    </row>
    <row r="181" s="13" customFormat="1">
      <c r="A181" s="13"/>
      <c r="B181" s="237"/>
      <c r="C181" s="238"/>
      <c r="D181" s="232" t="s">
        <v>132</v>
      </c>
      <c r="E181" s="239" t="s">
        <v>1</v>
      </c>
      <c r="F181" s="240" t="s">
        <v>206</v>
      </c>
      <c r="G181" s="238"/>
      <c r="H181" s="239" t="s">
        <v>1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132</v>
      </c>
      <c r="AU181" s="246" t="s">
        <v>85</v>
      </c>
      <c r="AV181" s="13" t="s">
        <v>83</v>
      </c>
      <c r="AW181" s="13" t="s">
        <v>32</v>
      </c>
      <c r="AX181" s="13" t="s">
        <v>75</v>
      </c>
      <c r="AY181" s="246" t="s">
        <v>121</v>
      </c>
    </row>
    <row r="182" s="14" customFormat="1">
      <c r="A182" s="14"/>
      <c r="B182" s="247"/>
      <c r="C182" s="248"/>
      <c r="D182" s="232" t="s">
        <v>132</v>
      </c>
      <c r="E182" s="249" t="s">
        <v>1</v>
      </c>
      <c r="F182" s="250" t="s">
        <v>253</v>
      </c>
      <c r="G182" s="248"/>
      <c r="H182" s="251">
        <v>60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132</v>
      </c>
      <c r="AU182" s="257" t="s">
        <v>85</v>
      </c>
      <c r="AV182" s="14" t="s">
        <v>85</v>
      </c>
      <c r="AW182" s="14" t="s">
        <v>32</v>
      </c>
      <c r="AX182" s="14" t="s">
        <v>75</v>
      </c>
      <c r="AY182" s="257" t="s">
        <v>121</v>
      </c>
    </row>
    <row r="183" s="13" customFormat="1">
      <c r="A183" s="13"/>
      <c r="B183" s="237"/>
      <c r="C183" s="238"/>
      <c r="D183" s="232" t="s">
        <v>132</v>
      </c>
      <c r="E183" s="239" t="s">
        <v>1</v>
      </c>
      <c r="F183" s="240" t="s">
        <v>208</v>
      </c>
      <c r="G183" s="238"/>
      <c r="H183" s="239" t="s">
        <v>1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132</v>
      </c>
      <c r="AU183" s="246" t="s">
        <v>85</v>
      </c>
      <c r="AV183" s="13" t="s">
        <v>83</v>
      </c>
      <c r="AW183" s="13" t="s">
        <v>32</v>
      </c>
      <c r="AX183" s="13" t="s">
        <v>75</v>
      </c>
      <c r="AY183" s="246" t="s">
        <v>121</v>
      </c>
    </row>
    <row r="184" s="14" customFormat="1">
      <c r="A184" s="14"/>
      <c r="B184" s="247"/>
      <c r="C184" s="248"/>
      <c r="D184" s="232" t="s">
        <v>132</v>
      </c>
      <c r="E184" s="249" t="s">
        <v>1</v>
      </c>
      <c r="F184" s="250" t="s">
        <v>254</v>
      </c>
      <c r="G184" s="248"/>
      <c r="H184" s="251">
        <v>20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132</v>
      </c>
      <c r="AU184" s="257" t="s">
        <v>85</v>
      </c>
      <c r="AV184" s="14" t="s">
        <v>85</v>
      </c>
      <c r="AW184" s="14" t="s">
        <v>32</v>
      </c>
      <c r="AX184" s="14" t="s">
        <v>75</v>
      </c>
      <c r="AY184" s="257" t="s">
        <v>121</v>
      </c>
    </row>
    <row r="185" s="15" customFormat="1">
      <c r="A185" s="15"/>
      <c r="B185" s="258"/>
      <c r="C185" s="259"/>
      <c r="D185" s="232" t="s">
        <v>132</v>
      </c>
      <c r="E185" s="260" t="s">
        <v>1</v>
      </c>
      <c r="F185" s="261" t="s">
        <v>135</v>
      </c>
      <c r="G185" s="259"/>
      <c r="H185" s="262">
        <v>310.39999999999998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8" t="s">
        <v>132</v>
      </c>
      <c r="AU185" s="268" t="s">
        <v>85</v>
      </c>
      <c r="AV185" s="15" t="s">
        <v>128</v>
      </c>
      <c r="AW185" s="15" t="s">
        <v>32</v>
      </c>
      <c r="AX185" s="15" t="s">
        <v>83</v>
      </c>
      <c r="AY185" s="268" t="s">
        <v>121</v>
      </c>
    </row>
    <row r="186" s="12" customFormat="1" ht="22.8" customHeight="1">
      <c r="A186" s="12"/>
      <c r="B186" s="203"/>
      <c r="C186" s="204"/>
      <c r="D186" s="205" t="s">
        <v>74</v>
      </c>
      <c r="E186" s="217" t="s">
        <v>197</v>
      </c>
      <c r="F186" s="217" t="s">
        <v>198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P187</f>
        <v>0</v>
      </c>
      <c r="Q186" s="211"/>
      <c r="R186" s="212">
        <f>R187</f>
        <v>0</v>
      </c>
      <c r="S186" s="211"/>
      <c r="T186" s="213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83</v>
      </c>
      <c r="AT186" s="215" t="s">
        <v>74</v>
      </c>
      <c r="AU186" s="215" t="s">
        <v>83</v>
      </c>
      <c r="AY186" s="214" t="s">
        <v>121</v>
      </c>
      <c r="BK186" s="216">
        <f>BK187</f>
        <v>0</v>
      </c>
    </row>
    <row r="187" s="2" customFormat="1" ht="33" customHeight="1">
      <c r="A187" s="39"/>
      <c r="B187" s="40"/>
      <c r="C187" s="219" t="s">
        <v>175</v>
      </c>
      <c r="D187" s="219" t="s">
        <v>123</v>
      </c>
      <c r="E187" s="220" t="s">
        <v>199</v>
      </c>
      <c r="F187" s="221" t="s">
        <v>200</v>
      </c>
      <c r="G187" s="222" t="s">
        <v>201</v>
      </c>
      <c r="H187" s="223">
        <v>653.81500000000005</v>
      </c>
      <c r="I187" s="224"/>
      <c r="J187" s="225">
        <f>ROUND(I187*H187,2)</f>
        <v>0</v>
      </c>
      <c r="K187" s="221" t="s">
        <v>127</v>
      </c>
      <c r="L187" s="45"/>
      <c r="M187" s="269" t="s">
        <v>1</v>
      </c>
      <c r="N187" s="270" t="s">
        <v>40</v>
      </c>
      <c r="O187" s="271"/>
      <c r="P187" s="272">
        <f>O187*H187</f>
        <v>0</v>
      </c>
      <c r="Q187" s="272">
        <v>0</v>
      </c>
      <c r="R187" s="272">
        <f>Q187*H187</f>
        <v>0</v>
      </c>
      <c r="S187" s="272">
        <v>0</v>
      </c>
      <c r="T187" s="27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128</v>
      </c>
      <c r="AT187" s="230" t="s">
        <v>123</v>
      </c>
      <c r="AU187" s="230" t="s">
        <v>85</v>
      </c>
      <c r="AY187" s="18" t="s">
        <v>121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83</v>
      </c>
      <c r="BK187" s="231">
        <f>ROUND(I187*H187,2)</f>
        <v>0</v>
      </c>
      <c r="BL187" s="18" t="s">
        <v>128</v>
      </c>
      <c r="BM187" s="230" t="s">
        <v>255</v>
      </c>
    </row>
    <row r="188" s="2" customFormat="1" ht="6.96" customHeight="1">
      <c r="A188" s="39"/>
      <c r="B188" s="67"/>
      <c r="C188" s="68"/>
      <c r="D188" s="68"/>
      <c r="E188" s="68"/>
      <c r="F188" s="68"/>
      <c r="G188" s="68"/>
      <c r="H188" s="68"/>
      <c r="I188" s="68"/>
      <c r="J188" s="68"/>
      <c r="K188" s="68"/>
      <c r="L188" s="45"/>
      <c r="M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</row>
  </sheetData>
  <sheetProtection sheet="1" autoFilter="0" formatColumns="0" formatRows="0" objects="1" scenarios="1" spinCount="100000" saltValue="z7scgQpM22E1QhQz6OysjNFqowoWggtgTz4D5zbX6Dw+5OuK6nMPkEp5+cygW9SdUq/HZrZ+cGaFS+/0AfDXzA==" hashValue="kB2Jp8ljQMoWzOPgZKpTHn7ZLkXNmUdgwmGQKRgLi80hwnwlIMmAfj3XALKNJg+RVbZI4jwqGV49EwvTvQZFXQ==" algorithmName="SHA-512" password="CC35"/>
  <autoFilter ref="C119:K18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Úprava Bělé km 23,120 - 23,900 PŠ 2021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ROUND((SUM(BE123:BE144)),  2)</f>
        <v>0</v>
      </c>
      <c r="G33" s="39"/>
      <c r="H33" s="39"/>
      <c r="I33" s="156">
        <v>0.20999999999999999</v>
      </c>
      <c r="J33" s="155">
        <f>ROUND(((SUM(BE123:BE144))*I33),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ROUND((SUM(BF123:BF144)),  2)</f>
        <v>0</v>
      </c>
      <c r="G34" s="39"/>
      <c r="H34" s="39"/>
      <c r="I34" s="156">
        <v>0.12</v>
      </c>
      <c r="J34" s="155">
        <f>ROUND(((SUM(BF123:BF144))*I34),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ROUND((SUM(BG123:BG144)),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ROUND((SUM(BH123:BH144)),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ROUND((SUM(BI123:BI144)),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Úprava Bělé km 23,120 - 23,900 PŠ 2021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Bělá pod Pradědem</v>
      </c>
      <c r="G89" s="41"/>
      <c r="H89" s="41"/>
      <c r="I89" s="33" t="s">
        <v>22</v>
      </c>
      <c r="J89" s="80" t="str">
        <f>IF(J12="","",J12)</f>
        <v>11. 1. 2024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Jiří Skalník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Jiří Skalník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257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258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259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260</v>
      </c>
      <c r="E100" s="189"/>
      <c r="F100" s="189"/>
      <c r="G100" s="189"/>
      <c r="H100" s="189"/>
      <c r="I100" s="189"/>
      <c r="J100" s="190">
        <f>J130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261</v>
      </c>
      <c r="E101" s="189"/>
      <c r="F101" s="189"/>
      <c r="G101" s="189"/>
      <c r="H101" s="189"/>
      <c r="I101" s="189"/>
      <c r="J101" s="190">
        <f>J135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262</v>
      </c>
      <c r="E102" s="189"/>
      <c r="F102" s="189"/>
      <c r="G102" s="189"/>
      <c r="H102" s="189"/>
      <c r="I102" s="189"/>
      <c r="J102" s="190">
        <f>J138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263</v>
      </c>
      <c r="E103" s="189"/>
      <c r="F103" s="189"/>
      <c r="G103" s="189"/>
      <c r="H103" s="189"/>
      <c r="I103" s="189"/>
      <c r="J103" s="190">
        <f>J140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106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Úprava Bělé km 23,120 - 23,900 PŠ 2021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VON - vedlejší a ostatní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Bělá pod Pradědem</v>
      </c>
      <c r="G117" s="41"/>
      <c r="H117" s="41"/>
      <c r="I117" s="33" t="s">
        <v>22</v>
      </c>
      <c r="J117" s="80" t="str">
        <f>IF(J12="","",J12)</f>
        <v>11. 1. 2024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30</v>
      </c>
      <c r="J119" s="37" t="str">
        <f>E21</f>
        <v>Ing. Jiří Skalník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>Ing. Jiří Skalník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107</v>
      </c>
      <c r="D122" s="195" t="s">
        <v>60</v>
      </c>
      <c r="E122" s="195" t="s">
        <v>56</v>
      </c>
      <c r="F122" s="195" t="s">
        <v>57</v>
      </c>
      <c r="G122" s="195" t="s">
        <v>108</v>
      </c>
      <c r="H122" s="195" t="s">
        <v>109</v>
      </c>
      <c r="I122" s="195" t="s">
        <v>110</v>
      </c>
      <c r="J122" s="195" t="s">
        <v>98</v>
      </c>
      <c r="K122" s="196" t="s">
        <v>111</v>
      </c>
      <c r="L122" s="197"/>
      <c r="M122" s="101" t="s">
        <v>1</v>
      </c>
      <c r="N122" s="102" t="s">
        <v>39</v>
      </c>
      <c r="O122" s="102" t="s">
        <v>112</v>
      </c>
      <c r="P122" s="102" t="s">
        <v>113</v>
      </c>
      <c r="Q122" s="102" t="s">
        <v>114</v>
      </c>
      <c r="R122" s="102" t="s">
        <v>115</v>
      </c>
      <c r="S122" s="102" t="s">
        <v>116</v>
      </c>
      <c r="T122" s="103" t="s">
        <v>117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118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0</v>
      </c>
      <c r="S123" s="105"/>
      <c r="T123" s="201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74</v>
      </c>
      <c r="AU123" s="18" t="s">
        <v>100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74</v>
      </c>
      <c r="E124" s="206" t="s">
        <v>264</v>
      </c>
      <c r="F124" s="206" t="s">
        <v>265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P125+P127+P130+P135+P138+P140</f>
        <v>0</v>
      </c>
      <c r="Q124" s="211"/>
      <c r="R124" s="212">
        <f>R125+R127+R130+R135+R138+R140</f>
        <v>0</v>
      </c>
      <c r="S124" s="211"/>
      <c r="T124" s="213">
        <f>T125+T127+T130+T135+T138+T140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150</v>
      </c>
      <c r="AT124" s="215" t="s">
        <v>74</v>
      </c>
      <c r="AU124" s="215" t="s">
        <v>75</v>
      </c>
      <c r="AY124" s="214" t="s">
        <v>121</v>
      </c>
      <c r="BK124" s="216">
        <f>BK125+BK127+BK130+BK135+BK138+BK140</f>
        <v>0</v>
      </c>
    </row>
    <row r="125" s="12" customFormat="1" ht="22.8" customHeight="1">
      <c r="A125" s="12"/>
      <c r="B125" s="203"/>
      <c r="C125" s="204"/>
      <c r="D125" s="205" t="s">
        <v>74</v>
      </c>
      <c r="E125" s="217" t="s">
        <v>266</v>
      </c>
      <c r="F125" s="217" t="s">
        <v>267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150</v>
      </c>
      <c r="AT125" s="215" t="s">
        <v>74</v>
      </c>
      <c r="AU125" s="215" t="s">
        <v>83</v>
      </c>
      <c r="AY125" s="214" t="s">
        <v>121</v>
      </c>
      <c r="BK125" s="216">
        <f>BK126</f>
        <v>0</v>
      </c>
    </row>
    <row r="126" s="2" customFormat="1" ht="16.5" customHeight="1">
      <c r="A126" s="39"/>
      <c r="B126" s="40"/>
      <c r="C126" s="219" t="s">
        <v>83</v>
      </c>
      <c r="D126" s="219" t="s">
        <v>123</v>
      </c>
      <c r="E126" s="220" t="s">
        <v>268</v>
      </c>
      <c r="F126" s="221" t="s">
        <v>269</v>
      </c>
      <c r="G126" s="222" t="s">
        <v>270</v>
      </c>
      <c r="H126" s="223">
        <v>1</v>
      </c>
      <c r="I126" s="224"/>
      <c r="J126" s="225">
        <f>ROUND(I126*H126,2)</f>
        <v>0</v>
      </c>
      <c r="K126" s="221" t="s">
        <v>127</v>
      </c>
      <c r="L126" s="45"/>
      <c r="M126" s="226" t="s">
        <v>1</v>
      </c>
      <c r="N126" s="227" t="s">
        <v>40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271</v>
      </c>
      <c r="AT126" s="230" t="s">
        <v>123</v>
      </c>
      <c r="AU126" s="230" t="s">
        <v>85</v>
      </c>
      <c r="AY126" s="18" t="s">
        <v>121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83</v>
      </c>
      <c r="BK126" s="231">
        <f>ROUND(I126*H126,2)</f>
        <v>0</v>
      </c>
      <c r="BL126" s="18" t="s">
        <v>271</v>
      </c>
      <c r="BM126" s="230" t="s">
        <v>272</v>
      </c>
    </row>
    <row r="127" s="12" customFormat="1" ht="22.8" customHeight="1">
      <c r="A127" s="12"/>
      <c r="B127" s="203"/>
      <c r="C127" s="204"/>
      <c r="D127" s="205" t="s">
        <v>74</v>
      </c>
      <c r="E127" s="217" t="s">
        <v>273</v>
      </c>
      <c r="F127" s="217" t="s">
        <v>274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SUM(P128:P129)</f>
        <v>0</v>
      </c>
      <c r="Q127" s="211"/>
      <c r="R127" s="212">
        <f>SUM(R128:R129)</f>
        <v>0</v>
      </c>
      <c r="S127" s="211"/>
      <c r="T127" s="213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150</v>
      </c>
      <c r="AT127" s="215" t="s">
        <v>74</v>
      </c>
      <c r="AU127" s="215" t="s">
        <v>83</v>
      </c>
      <c r="AY127" s="214" t="s">
        <v>121</v>
      </c>
      <c r="BK127" s="216">
        <f>SUM(BK128:BK129)</f>
        <v>0</v>
      </c>
    </row>
    <row r="128" s="2" customFormat="1" ht="24.15" customHeight="1">
      <c r="A128" s="39"/>
      <c r="B128" s="40"/>
      <c r="C128" s="219" t="s">
        <v>85</v>
      </c>
      <c r="D128" s="219" t="s">
        <v>123</v>
      </c>
      <c r="E128" s="220" t="s">
        <v>275</v>
      </c>
      <c r="F128" s="221" t="s">
        <v>276</v>
      </c>
      <c r="G128" s="222" t="s">
        <v>270</v>
      </c>
      <c r="H128" s="223">
        <v>1</v>
      </c>
      <c r="I128" s="224"/>
      <c r="J128" s="225">
        <f>ROUND(I128*H128,2)</f>
        <v>0</v>
      </c>
      <c r="K128" s="221" t="s">
        <v>127</v>
      </c>
      <c r="L128" s="45"/>
      <c r="M128" s="226" t="s">
        <v>1</v>
      </c>
      <c r="N128" s="227" t="s">
        <v>40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271</v>
      </c>
      <c r="AT128" s="230" t="s">
        <v>123</v>
      </c>
      <c r="AU128" s="230" t="s">
        <v>85</v>
      </c>
      <c r="AY128" s="18" t="s">
        <v>121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83</v>
      </c>
      <c r="BK128" s="231">
        <f>ROUND(I128*H128,2)</f>
        <v>0</v>
      </c>
      <c r="BL128" s="18" t="s">
        <v>271</v>
      </c>
      <c r="BM128" s="230" t="s">
        <v>277</v>
      </c>
    </row>
    <row r="129" s="2" customFormat="1">
      <c r="A129" s="39"/>
      <c r="B129" s="40"/>
      <c r="C129" s="41"/>
      <c r="D129" s="232" t="s">
        <v>130</v>
      </c>
      <c r="E129" s="41"/>
      <c r="F129" s="233" t="s">
        <v>278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130</v>
      </c>
      <c r="AU129" s="18" t="s">
        <v>85</v>
      </c>
    </row>
    <row r="130" s="12" customFormat="1" ht="22.8" customHeight="1">
      <c r="A130" s="12"/>
      <c r="B130" s="203"/>
      <c r="C130" s="204"/>
      <c r="D130" s="205" t="s">
        <v>74</v>
      </c>
      <c r="E130" s="217" t="s">
        <v>279</v>
      </c>
      <c r="F130" s="217" t="s">
        <v>280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SUM(P131:P134)</f>
        <v>0</v>
      </c>
      <c r="Q130" s="211"/>
      <c r="R130" s="212">
        <f>SUM(R131:R134)</f>
        <v>0</v>
      </c>
      <c r="S130" s="211"/>
      <c r="T130" s="213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150</v>
      </c>
      <c r="AT130" s="215" t="s">
        <v>74</v>
      </c>
      <c r="AU130" s="215" t="s">
        <v>83</v>
      </c>
      <c r="AY130" s="214" t="s">
        <v>121</v>
      </c>
      <c r="BK130" s="216">
        <f>SUM(BK131:BK134)</f>
        <v>0</v>
      </c>
    </row>
    <row r="131" s="2" customFormat="1" ht="16.5" customHeight="1">
      <c r="A131" s="39"/>
      <c r="B131" s="40"/>
      <c r="C131" s="219" t="s">
        <v>139</v>
      </c>
      <c r="D131" s="219" t="s">
        <v>123</v>
      </c>
      <c r="E131" s="220" t="s">
        <v>281</v>
      </c>
      <c r="F131" s="221" t="s">
        <v>280</v>
      </c>
      <c r="G131" s="222" t="s">
        <v>270</v>
      </c>
      <c r="H131" s="223">
        <v>1</v>
      </c>
      <c r="I131" s="224"/>
      <c r="J131" s="225">
        <f>ROUND(I131*H131,2)</f>
        <v>0</v>
      </c>
      <c r="K131" s="221" t="s">
        <v>127</v>
      </c>
      <c r="L131" s="45"/>
      <c r="M131" s="226" t="s">
        <v>1</v>
      </c>
      <c r="N131" s="227" t="s">
        <v>40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271</v>
      </c>
      <c r="AT131" s="230" t="s">
        <v>123</v>
      </c>
      <c r="AU131" s="230" t="s">
        <v>85</v>
      </c>
      <c r="AY131" s="18" t="s">
        <v>121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83</v>
      </c>
      <c r="BK131" s="231">
        <f>ROUND(I131*H131,2)</f>
        <v>0</v>
      </c>
      <c r="BL131" s="18" t="s">
        <v>271</v>
      </c>
      <c r="BM131" s="230" t="s">
        <v>282</v>
      </c>
    </row>
    <row r="132" s="2" customFormat="1">
      <c r="A132" s="39"/>
      <c r="B132" s="40"/>
      <c r="C132" s="41"/>
      <c r="D132" s="232" t="s">
        <v>130</v>
      </c>
      <c r="E132" s="41"/>
      <c r="F132" s="233" t="s">
        <v>283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130</v>
      </c>
      <c r="AU132" s="18" t="s">
        <v>85</v>
      </c>
    </row>
    <row r="133" s="2" customFormat="1" ht="16.5" customHeight="1">
      <c r="A133" s="39"/>
      <c r="B133" s="40"/>
      <c r="C133" s="219" t="s">
        <v>128</v>
      </c>
      <c r="D133" s="219" t="s">
        <v>123</v>
      </c>
      <c r="E133" s="220" t="s">
        <v>284</v>
      </c>
      <c r="F133" s="221" t="s">
        <v>285</v>
      </c>
      <c r="G133" s="222" t="s">
        <v>270</v>
      </c>
      <c r="H133" s="223">
        <v>1</v>
      </c>
      <c r="I133" s="224"/>
      <c r="J133" s="225">
        <f>ROUND(I133*H133,2)</f>
        <v>0</v>
      </c>
      <c r="K133" s="221" t="s">
        <v>127</v>
      </c>
      <c r="L133" s="45"/>
      <c r="M133" s="226" t="s">
        <v>1</v>
      </c>
      <c r="N133" s="227" t="s">
        <v>40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271</v>
      </c>
      <c r="AT133" s="230" t="s">
        <v>123</v>
      </c>
      <c r="AU133" s="230" t="s">
        <v>85</v>
      </c>
      <c r="AY133" s="18" t="s">
        <v>121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83</v>
      </c>
      <c r="BK133" s="231">
        <f>ROUND(I133*H133,2)</f>
        <v>0</v>
      </c>
      <c r="BL133" s="18" t="s">
        <v>271</v>
      </c>
      <c r="BM133" s="230" t="s">
        <v>286</v>
      </c>
    </row>
    <row r="134" s="2" customFormat="1">
      <c r="A134" s="39"/>
      <c r="B134" s="40"/>
      <c r="C134" s="41"/>
      <c r="D134" s="232" t="s">
        <v>130</v>
      </c>
      <c r="E134" s="41"/>
      <c r="F134" s="233" t="s">
        <v>287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130</v>
      </c>
      <c r="AU134" s="18" t="s">
        <v>85</v>
      </c>
    </row>
    <row r="135" s="12" customFormat="1" ht="22.8" customHeight="1">
      <c r="A135" s="12"/>
      <c r="B135" s="203"/>
      <c r="C135" s="204"/>
      <c r="D135" s="205" t="s">
        <v>74</v>
      </c>
      <c r="E135" s="217" t="s">
        <v>288</v>
      </c>
      <c r="F135" s="217" t="s">
        <v>289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SUM(P136:P137)</f>
        <v>0</v>
      </c>
      <c r="Q135" s="211"/>
      <c r="R135" s="212">
        <f>SUM(R136:R137)</f>
        <v>0</v>
      </c>
      <c r="S135" s="211"/>
      <c r="T135" s="21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150</v>
      </c>
      <c r="AT135" s="215" t="s">
        <v>74</v>
      </c>
      <c r="AU135" s="215" t="s">
        <v>83</v>
      </c>
      <c r="AY135" s="214" t="s">
        <v>121</v>
      </c>
      <c r="BK135" s="216">
        <f>SUM(BK136:BK137)</f>
        <v>0</v>
      </c>
    </row>
    <row r="136" s="2" customFormat="1" ht="33" customHeight="1">
      <c r="A136" s="39"/>
      <c r="B136" s="40"/>
      <c r="C136" s="219" t="s">
        <v>150</v>
      </c>
      <c r="D136" s="219" t="s">
        <v>123</v>
      </c>
      <c r="E136" s="220" t="s">
        <v>290</v>
      </c>
      <c r="F136" s="221" t="s">
        <v>291</v>
      </c>
      <c r="G136" s="222" t="s">
        <v>270</v>
      </c>
      <c r="H136" s="223">
        <v>1</v>
      </c>
      <c r="I136" s="224"/>
      <c r="J136" s="225">
        <f>ROUND(I136*H136,2)</f>
        <v>0</v>
      </c>
      <c r="K136" s="221" t="s">
        <v>127</v>
      </c>
      <c r="L136" s="45"/>
      <c r="M136" s="226" t="s">
        <v>1</v>
      </c>
      <c r="N136" s="227" t="s">
        <v>40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271</v>
      </c>
      <c r="AT136" s="230" t="s">
        <v>123</v>
      </c>
      <c r="AU136" s="230" t="s">
        <v>85</v>
      </c>
      <c r="AY136" s="18" t="s">
        <v>121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83</v>
      </c>
      <c r="BK136" s="231">
        <f>ROUND(I136*H136,2)</f>
        <v>0</v>
      </c>
      <c r="BL136" s="18" t="s">
        <v>271</v>
      </c>
      <c r="BM136" s="230" t="s">
        <v>292</v>
      </c>
    </row>
    <row r="137" s="2" customFormat="1">
      <c r="A137" s="39"/>
      <c r="B137" s="40"/>
      <c r="C137" s="41"/>
      <c r="D137" s="232" t="s">
        <v>130</v>
      </c>
      <c r="E137" s="41"/>
      <c r="F137" s="233" t="s">
        <v>293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130</v>
      </c>
      <c r="AU137" s="18" t="s">
        <v>85</v>
      </c>
    </row>
    <row r="138" s="12" customFormat="1" ht="22.8" customHeight="1">
      <c r="A138" s="12"/>
      <c r="B138" s="203"/>
      <c r="C138" s="204"/>
      <c r="D138" s="205" t="s">
        <v>74</v>
      </c>
      <c r="E138" s="217" t="s">
        <v>294</v>
      </c>
      <c r="F138" s="217" t="s">
        <v>295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P139</f>
        <v>0</v>
      </c>
      <c r="Q138" s="211"/>
      <c r="R138" s="212">
        <f>R139</f>
        <v>0</v>
      </c>
      <c r="S138" s="211"/>
      <c r="T138" s="21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150</v>
      </c>
      <c r="AT138" s="215" t="s">
        <v>74</v>
      </c>
      <c r="AU138" s="215" t="s">
        <v>83</v>
      </c>
      <c r="AY138" s="214" t="s">
        <v>121</v>
      </c>
      <c r="BK138" s="216">
        <f>BK139</f>
        <v>0</v>
      </c>
    </row>
    <row r="139" s="2" customFormat="1" ht="21.75" customHeight="1">
      <c r="A139" s="39"/>
      <c r="B139" s="40"/>
      <c r="C139" s="219" t="s">
        <v>157</v>
      </c>
      <c r="D139" s="219" t="s">
        <v>123</v>
      </c>
      <c r="E139" s="220" t="s">
        <v>296</v>
      </c>
      <c r="F139" s="221" t="s">
        <v>297</v>
      </c>
      <c r="G139" s="222" t="s">
        <v>298</v>
      </c>
      <c r="H139" s="223">
        <v>1</v>
      </c>
      <c r="I139" s="224"/>
      <c r="J139" s="225">
        <f>ROUND(I139*H139,2)</f>
        <v>0</v>
      </c>
      <c r="K139" s="221" t="s">
        <v>127</v>
      </c>
      <c r="L139" s="45"/>
      <c r="M139" s="226" t="s">
        <v>1</v>
      </c>
      <c r="N139" s="227" t="s">
        <v>40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271</v>
      </c>
      <c r="AT139" s="230" t="s">
        <v>123</v>
      </c>
      <c r="AU139" s="230" t="s">
        <v>85</v>
      </c>
      <c r="AY139" s="18" t="s">
        <v>121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83</v>
      </c>
      <c r="BK139" s="231">
        <f>ROUND(I139*H139,2)</f>
        <v>0</v>
      </c>
      <c r="BL139" s="18" t="s">
        <v>271</v>
      </c>
      <c r="BM139" s="230" t="s">
        <v>299</v>
      </c>
    </row>
    <row r="140" s="12" customFormat="1" ht="22.8" customHeight="1">
      <c r="A140" s="12"/>
      <c r="B140" s="203"/>
      <c r="C140" s="204"/>
      <c r="D140" s="205" t="s">
        <v>74</v>
      </c>
      <c r="E140" s="217" t="s">
        <v>300</v>
      </c>
      <c r="F140" s="217" t="s">
        <v>301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SUM(P141:P144)</f>
        <v>0</v>
      </c>
      <c r="Q140" s="211"/>
      <c r="R140" s="212">
        <f>SUM(R141:R144)</f>
        <v>0</v>
      </c>
      <c r="S140" s="211"/>
      <c r="T140" s="213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150</v>
      </c>
      <c r="AT140" s="215" t="s">
        <v>74</v>
      </c>
      <c r="AU140" s="215" t="s">
        <v>83</v>
      </c>
      <c r="AY140" s="214" t="s">
        <v>121</v>
      </c>
      <c r="BK140" s="216">
        <f>SUM(BK141:BK144)</f>
        <v>0</v>
      </c>
    </row>
    <row r="141" s="2" customFormat="1" ht="24.15" customHeight="1">
      <c r="A141" s="39"/>
      <c r="B141" s="40"/>
      <c r="C141" s="219" t="s">
        <v>166</v>
      </c>
      <c r="D141" s="219" t="s">
        <v>123</v>
      </c>
      <c r="E141" s="220" t="s">
        <v>302</v>
      </c>
      <c r="F141" s="221" t="s">
        <v>303</v>
      </c>
      <c r="G141" s="222" t="s">
        <v>270</v>
      </c>
      <c r="H141" s="223">
        <v>1</v>
      </c>
      <c r="I141" s="224"/>
      <c r="J141" s="225">
        <f>ROUND(I141*H141,2)</f>
        <v>0</v>
      </c>
      <c r="K141" s="221" t="s">
        <v>127</v>
      </c>
      <c r="L141" s="45"/>
      <c r="M141" s="226" t="s">
        <v>1</v>
      </c>
      <c r="N141" s="227" t="s">
        <v>40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271</v>
      </c>
      <c r="AT141" s="230" t="s">
        <v>123</v>
      </c>
      <c r="AU141" s="230" t="s">
        <v>85</v>
      </c>
      <c r="AY141" s="18" t="s">
        <v>121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83</v>
      </c>
      <c r="BK141" s="231">
        <f>ROUND(I141*H141,2)</f>
        <v>0</v>
      </c>
      <c r="BL141" s="18" t="s">
        <v>271</v>
      </c>
      <c r="BM141" s="230" t="s">
        <v>304</v>
      </c>
    </row>
    <row r="142" s="2" customFormat="1">
      <c r="A142" s="39"/>
      <c r="B142" s="40"/>
      <c r="C142" s="41"/>
      <c r="D142" s="232" t="s">
        <v>130</v>
      </c>
      <c r="E142" s="41"/>
      <c r="F142" s="233" t="s">
        <v>305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130</v>
      </c>
      <c r="AU142" s="18" t="s">
        <v>85</v>
      </c>
    </row>
    <row r="143" s="2" customFormat="1" ht="24.15" customHeight="1">
      <c r="A143" s="39"/>
      <c r="B143" s="40"/>
      <c r="C143" s="219" t="s">
        <v>175</v>
      </c>
      <c r="D143" s="219" t="s">
        <v>123</v>
      </c>
      <c r="E143" s="220" t="s">
        <v>306</v>
      </c>
      <c r="F143" s="221" t="s">
        <v>307</v>
      </c>
      <c r="G143" s="222" t="s">
        <v>270</v>
      </c>
      <c r="H143" s="223">
        <v>1</v>
      </c>
      <c r="I143" s="224"/>
      <c r="J143" s="225">
        <f>ROUND(I143*H143,2)</f>
        <v>0</v>
      </c>
      <c r="K143" s="221" t="s">
        <v>127</v>
      </c>
      <c r="L143" s="45"/>
      <c r="M143" s="226" t="s">
        <v>1</v>
      </c>
      <c r="N143" s="227" t="s">
        <v>40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271</v>
      </c>
      <c r="AT143" s="230" t="s">
        <v>123</v>
      </c>
      <c r="AU143" s="230" t="s">
        <v>85</v>
      </c>
      <c r="AY143" s="18" t="s">
        <v>121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83</v>
      </c>
      <c r="BK143" s="231">
        <f>ROUND(I143*H143,2)</f>
        <v>0</v>
      </c>
      <c r="BL143" s="18" t="s">
        <v>271</v>
      </c>
      <c r="BM143" s="230" t="s">
        <v>308</v>
      </c>
    </row>
    <row r="144" s="2" customFormat="1">
      <c r="A144" s="39"/>
      <c r="B144" s="40"/>
      <c r="C144" s="41"/>
      <c r="D144" s="232" t="s">
        <v>130</v>
      </c>
      <c r="E144" s="41"/>
      <c r="F144" s="233" t="s">
        <v>309</v>
      </c>
      <c r="G144" s="41"/>
      <c r="H144" s="41"/>
      <c r="I144" s="234"/>
      <c r="J144" s="41"/>
      <c r="K144" s="41"/>
      <c r="L144" s="45"/>
      <c r="M144" s="285"/>
      <c r="N144" s="286"/>
      <c r="O144" s="271"/>
      <c r="P144" s="271"/>
      <c r="Q144" s="271"/>
      <c r="R144" s="271"/>
      <c r="S144" s="271"/>
      <c r="T144" s="287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130</v>
      </c>
      <c r="AU144" s="18" t="s">
        <v>85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68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DOtXnHuLFXWeMl4UqiDSmmx5tqut4IXn/akaO8j65CthuQ9eu5IKHDG1jbfK0l0FsMGaihnkjUv6NZT5XAmsQA==" hashValue="xNbJokNDCy0Gab0TGpUu9X0mjgFoqvudeWAqUsu64gu7HN+qcPrYZhA0/4Bv1X5XhsEb3WX9sMsviy4ZXSKSUQ==" algorithmName="SHA-512" password="CC35"/>
  <autoFilter ref="C122:K1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Skalnik</dc:creator>
  <cp:lastModifiedBy>Skalnik</cp:lastModifiedBy>
  <dcterms:created xsi:type="dcterms:W3CDTF">2024-01-11T10:11:45Z</dcterms:created>
  <dcterms:modified xsi:type="dcterms:W3CDTF">2024-01-11T10:11:50Z</dcterms:modified>
</cp:coreProperties>
</file>